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520" windowHeight="8100" firstSheet="4" activeTab="5"/>
  </bookViews>
  <sheets>
    <sheet name="ф1" sheetId="1" r:id="rId1"/>
    <sheet name="ф1.1(т.эн.)" sheetId="2" r:id="rId2"/>
    <sheet name="ф1.1 (ГВС)" sheetId="3" r:id="rId3"/>
    <sheet name="ф1.1 (т.носит.)" sheetId="4" r:id="rId4"/>
    <sheet name="ф2(т.эн. с колл-в)" sheetId="5" r:id="rId5"/>
    <sheet name="ф2 (т.эн. из т.сети)" sheetId="6" r:id="rId6"/>
    <sheet name="ф3" sheetId="7" r:id="rId7"/>
  </sheets>
  <definedNames/>
  <calcPr fullCalcOnLoad="1"/>
</workbook>
</file>

<file path=xl/sharedStrings.xml><?xml version="1.0" encoding="utf-8"?>
<sst xmlns="http://schemas.openxmlformats.org/spreadsheetml/2006/main" count="403" uniqueCount="223">
  <si>
    <t>Форма 1.</t>
  </si>
  <si>
    <t>Информация о тарифах и надбавках к тарифам в сфере теплоснабжения.</t>
  </si>
  <si>
    <t>Тариф  на тепловую энергию (мощность) , руб./Гкал</t>
  </si>
  <si>
    <t>Тариф  на передачу тепловой энергии (мощности) , руб./Гкал</t>
  </si>
  <si>
    <t>Надбавка к тарифу на тепловую энергию для потребителей</t>
  </si>
  <si>
    <t xml:space="preserve">Надбавка к тарифу регулируемых организаций на тепловую энергию </t>
  </si>
  <si>
    <t xml:space="preserve">Надбавка к тарифу регулируемых организаций на передачу тепловой энергии </t>
  </si>
  <si>
    <t>Тариф на подключение создаваемых (реконструируемых) объектов недвижимости к системе теплоснабжения</t>
  </si>
  <si>
    <t>Тариф на подключение  к системе теплоснабжения</t>
  </si>
  <si>
    <t>Форма 1.1</t>
  </si>
  <si>
    <t>Информация о тарифе на тепловую энергию и надбавках к тарифу на тепловую энергию.</t>
  </si>
  <si>
    <t>Наименование организации</t>
  </si>
  <si>
    <t>ИНН</t>
  </si>
  <si>
    <t>КПП</t>
  </si>
  <si>
    <t>Местонахождение (адрес)</t>
  </si>
  <si>
    <t>Атрибуты решения по утверждённому тарифу (наименование, дата, номер)</t>
  </si>
  <si>
    <t>Наименование регулирующего органа, принявшего решение</t>
  </si>
  <si>
    <t>Период действия утверждённого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</si>
  <si>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</si>
  <si>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</si>
  <si>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</si>
  <si>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</si>
  <si>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(кг/см3)</t>
  </si>
  <si>
    <t>Острый и редуцированный пар</t>
  </si>
  <si>
    <t>от 1,2 до 2,5</t>
  </si>
  <si>
    <t>от 2,5 до 7,0</t>
  </si>
  <si>
    <t>от 7,0 до 13,0</t>
  </si>
  <si>
    <t>свыше 13,0</t>
  </si>
  <si>
    <t>через тепловую сеть</t>
  </si>
  <si>
    <t>отпуск с коллекторов</t>
  </si>
  <si>
    <t>Муниципальное унитарное предприятие "Жилкомсервис"</t>
  </si>
  <si>
    <t>624800, Свердловская область, г.Сухой Лог, переулок Фрунзе, 1а</t>
  </si>
  <si>
    <t>РЭК Свердловской области</t>
  </si>
  <si>
    <t>Отчётный период</t>
  </si>
  <si>
    <t>Форма 2</t>
  </si>
  <si>
    <t>Информация об основных показателях финансово-хозяйственной деятельности организации в сфере теплоснабжения и сфере оказания услуг по передаче тепловой энергии.</t>
  </si>
  <si>
    <t>№ п/п</t>
  </si>
  <si>
    <t>Наименование показателя</t>
  </si>
  <si>
    <t>Показатель</t>
  </si>
  <si>
    <t>2.</t>
  </si>
  <si>
    <t>3.</t>
  </si>
  <si>
    <t>4.</t>
  </si>
  <si>
    <t>4.1.</t>
  </si>
  <si>
    <t>4.2.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</si>
  <si>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</si>
  <si>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</si>
  <si>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</si>
  <si>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</si>
  <si>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</si>
  <si>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</si>
  <si>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</si>
  <si>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</si>
  <si>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</si>
  <si>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13.1.</t>
  </si>
  <si>
    <t>13.2.</t>
  </si>
  <si>
    <t>14.</t>
  </si>
  <si>
    <t>15.</t>
  </si>
  <si>
    <t>16.</t>
  </si>
  <si>
    <t>17.</t>
  </si>
  <si>
    <t>18.</t>
  </si>
  <si>
    <t>19.</t>
  </si>
  <si>
    <t>Сведения об источнике публикаций годовой бухгалтерской отчётности, включая бухгалтерский баланс и приложения к нему</t>
  </si>
  <si>
    <t>Установленная тепловая мощность (Гкал/час)</t>
  </si>
  <si>
    <t>21.</t>
  </si>
  <si>
    <t>22.</t>
  </si>
  <si>
    <t>Объём вырабатываемой тепловой энергии (тыс.Гкал)</t>
  </si>
  <si>
    <t>Объём покупаемой тепловой энергии (тыс.Гкал)</t>
  </si>
  <si>
    <t>23.</t>
  </si>
  <si>
    <t>24.</t>
  </si>
  <si>
    <t>по приборам учёта (тыс Гкал)</t>
  </si>
  <si>
    <t>по нормативам потребления (тыс.Гкал)</t>
  </si>
  <si>
    <t>Технологические потери тепловой энергии при передаче по тепловым сетям (процентов)</t>
  </si>
  <si>
    <t>Присоединенная нагрузка (Гкал/час)</t>
  </si>
  <si>
    <t>Протяжённость магистральных тепловых сетей (в однотрубном исполнении) (км)</t>
  </si>
  <si>
    <t>Протяжённость распределительных тепловых сетей (в однотрубном исполнении) (км)</t>
  </si>
  <si>
    <t>Количество теплоэлектростанций (шт.)</t>
  </si>
  <si>
    <t>Количество тепловых станций и котельных (шт.)</t>
  </si>
  <si>
    <t>Количество тепловых пунктов (шт.)</t>
  </si>
  <si>
    <t>Среднесписочная численность основного производственного персонала (человек)</t>
  </si>
  <si>
    <t>Удельный расход электрической энергии на выработку тепловой энергии (кВт*ч/Гкал)</t>
  </si>
  <si>
    <t>Удельный расход электрической энергии на передачу  тепловой энергии (кВт*ч/Гкал)</t>
  </si>
  <si>
    <t>Удельный расход условного топлива на единицу тепловой энергии, отпускаемой в тепловую сеть (кг у.т./Гкал)</t>
  </si>
  <si>
    <t>Форма 3.</t>
  </si>
  <si>
    <t>Информация о расходах на топливо.</t>
  </si>
  <si>
    <t>Вид топлива</t>
  </si>
  <si>
    <t>Объём топлива (т, тыс.м3)</t>
  </si>
  <si>
    <t>Цена топлива (руб./т, руб./тыс.м3)</t>
  </si>
  <si>
    <t>Расходы на топливо, тыс.руб.</t>
  </si>
  <si>
    <t>Способ приобретения</t>
  </si>
  <si>
    <t>Газ природный всего, в том числе: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</si>
  <si>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</si>
  <si>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</si>
  <si>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</si>
  <si>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</si>
  <si>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</si>
  <si>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</si>
  <si>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 (топливные гранулы)</t>
  </si>
  <si>
    <t>Опилки</t>
  </si>
  <si>
    <t>Торф</t>
  </si>
  <si>
    <t xml:space="preserve">Сланцы </t>
  </si>
  <si>
    <t>Печное бытовое топливо</t>
  </si>
  <si>
    <t>Расходы на топливо  всего</t>
  </si>
  <si>
    <t>не установлена</t>
  </si>
  <si>
    <t>Удельный расход холодной воды на единицу тепловой энергии, отпускаемой в тепловую сеть (м3/Гкал)</t>
  </si>
  <si>
    <t>договор поставки</t>
  </si>
  <si>
    <t>не установлен</t>
  </si>
  <si>
    <t>МУП "Жилкомсервис" г.Сухой Лог.</t>
  </si>
  <si>
    <t>одноставочный</t>
  </si>
  <si>
    <t xml:space="preserve">Потребители, оплачивающие производство и передачу тепловой энергии </t>
  </si>
  <si>
    <t>Прочие виды топлива (указывается вид топлива)</t>
  </si>
  <si>
    <t>Наименование</t>
  </si>
  <si>
    <t>Ед.изм.</t>
  </si>
  <si>
    <t>Период действия тарифа</t>
  </si>
  <si>
    <t>Двухкомпонентный  тариф на горячую воду в открытой системе горячего водоснабжения</t>
  </si>
  <si>
    <t>Компонент на теплоноситель</t>
  </si>
  <si>
    <t>руб./м3</t>
  </si>
  <si>
    <t>без НДС</t>
  </si>
  <si>
    <t>для категории "Население" (тариф с НДС)</t>
  </si>
  <si>
    <t>Компонент на тепловую энергию</t>
  </si>
  <si>
    <t>руб./Гкал</t>
  </si>
  <si>
    <t>"Население" (тарифы указаны с учётом НДС)</t>
  </si>
  <si>
    <t>Одноставочный тариф на теплоноситель, руб./м3</t>
  </si>
  <si>
    <t>Теплоноситель</t>
  </si>
  <si>
    <t>Уголь, тн</t>
  </si>
  <si>
    <t>с 01.01.2014г. по 30.06.2014г.</t>
  </si>
  <si>
    <t>с 01.07.2014 по 31.12.2014г.</t>
  </si>
  <si>
    <t>2016 год</t>
  </si>
  <si>
    <t>газ по регулируемой цене, т.м3</t>
  </si>
  <si>
    <t>Объём отпускаемой в тепловую сеть тепловой энергии (тыс.Гкал)</t>
  </si>
  <si>
    <t>Объём тепловой энергии, отпускаемой потребителям с коллекторов котельных (тыс.Гкал), в том числе:</t>
  </si>
  <si>
    <t>бюдженые организации, тыс.Гкал</t>
  </si>
  <si>
    <t>собственное потребление, тыс.Гкал</t>
  </si>
  <si>
    <t>жилищные организации и население, тыс.Гкал</t>
  </si>
  <si>
    <t>прочие потребители, тыс.Гкал</t>
  </si>
  <si>
    <t>Объём тепловой энергии, отпускаемой потребителям из тепловой сети  (тыс.Гкал), в том числе:</t>
  </si>
  <si>
    <t>Постановление № 203-ПК от 15.12.2014 года</t>
  </si>
  <si>
    <t>с  01.01.2015 г.  по 31.12.2015 г.</t>
  </si>
  <si>
    <t>с 01.01.2015г. по 30.06.2015г.</t>
  </si>
  <si>
    <t>с 01.07.2015 по 31.12.2015г.</t>
  </si>
  <si>
    <t>Более подробная информация расположена по адресу:  www.goslog.ru/city/folder/page3.php</t>
  </si>
  <si>
    <t>Постановление № 211-ПК от 15.12.2015 года</t>
  </si>
  <si>
    <t>с 01.01.2015 г. по 30.06.2015 г.</t>
  </si>
  <si>
    <t>с 01.07.2015г. по 31.12.2015 г.</t>
  </si>
  <si>
    <t>Постановление № 207-ПК от 15.12.2014 года</t>
  </si>
  <si>
    <t>2015 год (утверждённый  тариф с коллекторов)</t>
  </si>
  <si>
    <t>Официальный сайт Администрации ГО Сухой Лог:  www.goslog.ru/city/folder/page3.php</t>
  </si>
  <si>
    <t>2015 год (утверждённый тариф)</t>
  </si>
  <si>
    <t>Тепловая энергия, отпущенная с коллекторов котельных</t>
  </si>
  <si>
    <t>цена, руб./кВтч</t>
  </si>
  <si>
    <t>Объём, тыс.кВтч</t>
  </si>
  <si>
    <t>Цена (тариф) 1   руб./м3</t>
  </si>
  <si>
    <t>Объём израсходованной воды, тыс.м3</t>
  </si>
  <si>
    <t>3.1.</t>
  </si>
  <si>
    <t>3.2.</t>
  </si>
  <si>
    <t>Расходы на энергетические ресурсы:</t>
  </si>
  <si>
    <t>1.1.</t>
  </si>
  <si>
    <t>1.2.</t>
  </si>
  <si>
    <t>1.2.1.</t>
  </si>
  <si>
    <t>1.2.2.</t>
  </si>
  <si>
    <t>1.3.</t>
  </si>
  <si>
    <t>1.3.1.</t>
  </si>
  <si>
    <t>1.3.2.</t>
  </si>
  <si>
    <t>Покупная энергия</t>
  </si>
  <si>
    <t>Расходы на топливо, всего, тыс.руб.</t>
  </si>
  <si>
    <t>цена, руб./Гкал</t>
  </si>
  <si>
    <t>Объём, тыс.Гкал</t>
  </si>
  <si>
    <t>1.4.</t>
  </si>
  <si>
    <t>1.4.2.</t>
  </si>
  <si>
    <t>1.4.1.</t>
  </si>
  <si>
    <t>Операционные расходы</t>
  </si>
  <si>
    <t>Неподконтрольные расходы</t>
  </si>
  <si>
    <t>арендная плата</t>
  </si>
  <si>
    <t>Отч.на соц.нужды, 30,2%</t>
  </si>
  <si>
    <t>Амортизация оборудования</t>
  </si>
  <si>
    <t>Страхование</t>
  </si>
  <si>
    <t>Налоги:</t>
  </si>
  <si>
    <t>на землю</t>
  </si>
  <si>
    <t>на имущество</t>
  </si>
  <si>
    <t>на прибыль</t>
  </si>
  <si>
    <t>прочие налоги</t>
  </si>
  <si>
    <t>Расходы на оплату услуг, оказываемых организациями, осуществляющими регулируемую деятельность</t>
  </si>
  <si>
    <t>Прочие неподконтрольные расходы</t>
  </si>
  <si>
    <t>3.3.</t>
  </si>
  <si>
    <t>3.4.</t>
  </si>
  <si>
    <t>3.5.</t>
  </si>
  <si>
    <t>3.5.1.</t>
  </si>
  <si>
    <t>3.5.2.</t>
  </si>
  <si>
    <t>3.5.3.</t>
  </si>
  <si>
    <t>3.5.4.</t>
  </si>
  <si>
    <t>3.6.</t>
  </si>
  <si>
    <t>3.7.</t>
  </si>
  <si>
    <t>Расходы, не учитываемые в целях налогообложения всего, в т.ч.:</t>
  </si>
  <si>
    <t>расходы на капитальные вложения (инвестиции)</t>
  </si>
  <si>
    <t>Денежные выплаты социального характера (по Кол.договору)</t>
  </si>
  <si>
    <t>4.3.</t>
  </si>
  <si>
    <t>Другие расходы</t>
  </si>
  <si>
    <t>Недополученный доход</t>
  </si>
  <si>
    <t>5.1.</t>
  </si>
  <si>
    <t>экономически обоснованные расходы0 понесённые за отчётные периоды</t>
  </si>
  <si>
    <t>5.2.</t>
  </si>
  <si>
    <t>выпадающие доходы за отчётные периоды регулирования, связанные с изменением объёмов реализации</t>
  </si>
  <si>
    <t>5.3.</t>
  </si>
  <si>
    <t>прочий недополученный доход</t>
  </si>
  <si>
    <t>Избыток средств</t>
  </si>
  <si>
    <t>6.1.</t>
  </si>
  <si>
    <t>Корректировка с целью учёта отклонения фактических значений параметров расчёта тарифов от значений, учтённых при установлении тарифов</t>
  </si>
  <si>
    <t>6.2.</t>
  </si>
  <si>
    <t>Корректировка с учётом надёжности и качества реализуемых товаров (оказываемых услуг), подлежащая учёту в НВВ</t>
  </si>
  <si>
    <t>6.3.</t>
  </si>
  <si>
    <t>Корректировка НВВ  в связи с изменением (неисполнением) инвестиционной программы</t>
  </si>
  <si>
    <t>6.4.</t>
  </si>
  <si>
    <t>Прочий избыток средств</t>
  </si>
  <si>
    <t>Всего необходимая выручка</t>
  </si>
  <si>
    <t>Вода на технологические нужды</t>
  </si>
  <si>
    <t>Затраты на эл.энергию</t>
  </si>
  <si>
    <t>Официальный интернет-портал правовой информации Свердловской области:  http://www.pravo.gov66.ru/  № 3379  Опубликовано 22.12.2014 года.</t>
  </si>
  <si>
    <t>Официальный интернет-портал правовой информации Свердловской области:  http://www.pravo.gov66.ru/  № 3387  Опубликовано 22.12.2014 года.</t>
  </si>
  <si>
    <t>Официальный интернет-портал правовой информации Свердловской области:  http://www.pravo.gov66.ru/  № 3383  Опубликовано 22.12.2014 года.</t>
  </si>
  <si>
    <t>2015 год (утверждённый  тариф из тепловой сети)</t>
  </si>
  <si>
    <t>Отпуск  тепловой энергии из тепловой сети</t>
  </si>
  <si>
    <t>13.3.</t>
  </si>
  <si>
    <t>13.4.</t>
  </si>
  <si>
    <t>на  2015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</si>
</sst>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9" fillId="0" borderId="22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172" fontId="2" fillId="0" borderId="10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" fontId="2" fillId="0" borderId="15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8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2">
      <selection activeCell="A5" sqref="A5"/>
    </sheetView>
  </sheetViews>
  <sheetFormatPr defaultColWidth="9.140625" defaultRowHeight="12.75"/>
  <cols>
    <col min="1" max="1" width="64.57421875" style="3" customWidth="1"/>
    <col min="2" max="2" width="20.28125" style="3" customWidth="1"/>
    <col min="3" max="3" width="9.140625" style="3" customWidth="1"/>
    <col min="4" max="10" width="9.140625" style="1" customWidth="1"/>
  </cols>
  <sheetData>
    <row r="1" ht="15" hidden="1">
      <c r="B1" s="4" t="s">
        <v>0</v>
      </c>
    </row>
    <row r="2" spans="1:2" ht="15">
      <c r="A2" s="45" t="s">
        <v>1</v>
      </c>
      <c r="B2" s="46"/>
    </row>
    <row r="3" spans="1:2" ht="15">
      <c r="A3" s="45" t="s">
        <v>106</v>
      </c>
      <c r="B3" s="46"/>
    </row>
    <row r="4" spans="1:2" ht="15">
      <c r="A4" s="139" t="s">
        <v>222</v>
      </c>
      <c r="B4" s="140"/>
    </row>
    <row r="5" spans="1:2" ht="15">
      <c r="A5" s="6" t="s">
        <v>2</v>
      </c>
      <c r="B5" s="16" t="s">
        <v>105</v>
      </c>
    </row>
    <row r="6" spans="1:2" ht="15">
      <c r="A6" s="6" t="s">
        <v>3</v>
      </c>
      <c r="B6" s="16" t="s">
        <v>105</v>
      </c>
    </row>
    <row r="7" spans="1:2" ht="15">
      <c r="A7" s="6" t="s">
        <v>4</v>
      </c>
      <c r="B7" s="8" t="s">
        <v>102</v>
      </c>
    </row>
    <row r="8" spans="1:2" ht="15" customHeight="1">
      <c r="A8" s="6" t="s">
        <v>5</v>
      </c>
      <c r="B8" s="8" t="s">
        <v>102</v>
      </c>
    </row>
    <row r="9" spans="1:2" ht="30">
      <c r="A9" s="6" t="s">
        <v>6</v>
      </c>
      <c r="B9" s="16" t="s">
        <v>102</v>
      </c>
    </row>
    <row r="10" spans="1:2" ht="30">
      <c r="A10" s="6" t="s">
        <v>7</v>
      </c>
      <c r="B10" s="16" t="s">
        <v>105</v>
      </c>
    </row>
    <row r="11" spans="1:2" ht="15">
      <c r="A11" s="6" t="s">
        <v>8</v>
      </c>
      <c r="B11" s="16" t="s">
        <v>105</v>
      </c>
    </row>
  </sheetData>
  <sheetProtection/>
  <mergeCells count="3">
    <mergeCell ref="A2:B2"/>
    <mergeCell ref="A3:B3"/>
    <mergeCell ref="A4:B4"/>
  </mergeCells>
  <printOptions/>
  <pageMargins left="0.95" right="0.28" top="0.39" bottom="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8">
      <selection activeCell="E32" sqref="E32"/>
    </sheetView>
  </sheetViews>
  <sheetFormatPr defaultColWidth="9.140625" defaultRowHeight="12.75"/>
  <cols>
    <col min="1" max="1" width="16.140625" style="3" customWidth="1"/>
    <col min="2" max="2" width="19.8515625" style="3" customWidth="1"/>
    <col min="3" max="5" width="9.140625" style="3" customWidth="1"/>
    <col min="6" max="6" width="9.421875" style="3" customWidth="1"/>
    <col min="7" max="15" width="9.140625" style="3" customWidth="1"/>
  </cols>
  <sheetData>
    <row r="1" ht="15" hidden="1">
      <c r="G1" s="3" t="s">
        <v>9</v>
      </c>
    </row>
    <row r="2" ht="4.5" customHeight="1" hidden="1"/>
    <row r="3" spans="2:7" ht="36.75" customHeight="1">
      <c r="B3" s="60" t="s">
        <v>10</v>
      </c>
      <c r="C3" s="60"/>
      <c r="D3" s="60"/>
      <c r="E3" s="60"/>
      <c r="F3" s="60"/>
      <c r="G3" s="60"/>
    </row>
    <row r="4" spans="1:8" ht="15">
      <c r="A4" s="47" t="s">
        <v>11</v>
      </c>
      <c r="B4" s="48"/>
      <c r="C4" s="47" t="s">
        <v>30</v>
      </c>
      <c r="D4" s="64"/>
      <c r="E4" s="64"/>
      <c r="F4" s="64"/>
      <c r="G4" s="64"/>
      <c r="H4" s="48"/>
    </row>
    <row r="5" spans="1:8" ht="15">
      <c r="A5" s="47" t="s">
        <v>12</v>
      </c>
      <c r="B5" s="48"/>
      <c r="C5" s="61">
        <v>6633008093</v>
      </c>
      <c r="D5" s="62"/>
      <c r="E5" s="62"/>
      <c r="F5" s="62"/>
      <c r="G5" s="62"/>
      <c r="H5" s="63"/>
    </row>
    <row r="6" spans="1:8" ht="15">
      <c r="A6" s="47" t="s">
        <v>13</v>
      </c>
      <c r="B6" s="48"/>
      <c r="C6" s="61">
        <v>663301001</v>
      </c>
      <c r="D6" s="62"/>
      <c r="E6" s="62"/>
      <c r="F6" s="62"/>
      <c r="G6" s="62"/>
      <c r="H6" s="63"/>
    </row>
    <row r="7" spans="1:8" ht="28.5" customHeight="1">
      <c r="A7" s="83" t="s">
        <v>14</v>
      </c>
      <c r="B7" s="84"/>
      <c r="C7" s="61" t="s">
        <v>31</v>
      </c>
      <c r="D7" s="62"/>
      <c r="E7" s="62"/>
      <c r="F7" s="62"/>
      <c r="G7" s="62"/>
      <c r="H7" s="63"/>
    </row>
    <row r="8" spans="1:8" ht="33" customHeight="1">
      <c r="A8" s="47" t="s">
        <v>15</v>
      </c>
      <c r="B8" s="48"/>
      <c r="C8" s="51" t="s">
        <v>135</v>
      </c>
      <c r="D8" s="54"/>
      <c r="E8" s="54"/>
      <c r="F8" s="54"/>
      <c r="G8" s="54"/>
      <c r="H8" s="55"/>
    </row>
    <row r="9" spans="1:8" ht="27" customHeight="1">
      <c r="A9" s="47" t="s">
        <v>16</v>
      </c>
      <c r="B9" s="48"/>
      <c r="C9" s="51" t="s">
        <v>32</v>
      </c>
      <c r="D9" s="54"/>
      <c r="E9" s="54"/>
      <c r="F9" s="54"/>
      <c r="G9" s="54"/>
      <c r="H9" s="55"/>
    </row>
    <row r="10" spans="1:8" ht="29.25" customHeight="1">
      <c r="A10" s="56" t="s">
        <v>17</v>
      </c>
      <c r="B10" s="57"/>
      <c r="C10" s="51" t="s">
        <v>136</v>
      </c>
      <c r="D10" s="54"/>
      <c r="E10" s="54"/>
      <c r="F10" s="54"/>
      <c r="G10" s="54"/>
      <c r="H10" s="55"/>
    </row>
    <row r="11" spans="1:8" ht="45" customHeight="1">
      <c r="A11" s="49" t="s">
        <v>18</v>
      </c>
      <c r="B11" s="50"/>
      <c r="C11" s="128" t="s">
        <v>215</v>
      </c>
      <c r="D11" s="129"/>
      <c r="E11" s="129"/>
      <c r="F11" s="129"/>
      <c r="G11" s="129"/>
      <c r="H11" s="130"/>
    </row>
    <row r="12" spans="1:8" ht="18" customHeight="1">
      <c r="A12" s="74" t="s">
        <v>19</v>
      </c>
      <c r="B12" s="74"/>
      <c r="C12" s="74"/>
      <c r="D12" s="74"/>
      <c r="E12" s="74"/>
      <c r="F12" s="74"/>
      <c r="G12" s="74"/>
      <c r="H12" s="74"/>
    </row>
    <row r="13" spans="1:8" ht="15">
      <c r="A13" s="65" t="s">
        <v>20</v>
      </c>
      <c r="B13" s="66"/>
      <c r="C13" s="69" t="s">
        <v>21</v>
      </c>
      <c r="D13" s="71" t="s">
        <v>22</v>
      </c>
      <c r="E13" s="72"/>
      <c r="F13" s="72"/>
      <c r="G13" s="73"/>
      <c r="H13" s="58" t="s">
        <v>23</v>
      </c>
    </row>
    <row r="14" spans="1:8" ht="24">
      <c r="A14" s="67"/>
      <c r="B14" s="68"/>
      <c r="C14" s="70"/>
      <c r="D14" s="7" t="s">
        <v>24</v>
      </c>
      <c r="E14" s="7" t="s">
        <v>25</v>
      </c>
      <c r="F14" s="7" t="s">
        <v>26</v>
      </c>
      <c r="G14" s="7" t="s">
        <v>27</v>
      </c>
      <c r="H14" s="59"/>
    </row>
    <row r="15" spans="1:8" ht="15">
      <c r="A15" s="28"/>
      <c r="B15" s="51" t="s">
        <v>108</v>
      </c>
      <c r="C15" s="52"/>
      <c r="D15" s="52"/>
      <c r="E15" s="52"/>
      <c r="F15" s="52"/>
      <c r="G15" s="52"/>
      <c r="H15" s="53"/>
    </row>
    <row r="16" spans="1:8" ht="15">
      <c r="A16" s="25"/>
      <c r="B16" s="51" t="s">
        <v>107</v>
      </c>
      <c r="C16" s="52"/>
      <c r="D16" s="52"/>
      <c r="E16" s="52"/>
      <c r="F16" s="52"/>
      <c r="G16" s="52"/>
      <c r="H16" s="53"/>
    </row>
    <row r="17" spans="1:8" ht="15" customHeight="1">
      <c r="A17" s="75" t="s">
        <v>124</v>
      </c>
      <c r="B17" s="2" t="s">
        <v>28</v>
      </c>
      <c r="C17" s="20">
        <v>1008.89</v>
      </c>
      <c r="D17" s="20"/>
      <c r="E17" s="20"/>
      <c r="F17" s="8"/>
      <c r="G17" s="8"/>
      <c r="H17" s="8"/>
    </row>
    <row r="18" spans="1:8" ht="15">
      <c r="A18" s="99"/>
      <c r="B18" s="2" t="s">
        <v>29</v>
      </c>
      <c r="C18" s="20">
        <v>843.05</v>
      </c>
      <c r="D18" s="20"/>
      <c r="E18" s="20"/>
      <c r="F18" s="8"/>
      <c r="G18" s="8"/>
      <c r="H18" s="8"/>
    </row>
    <row r="19" spans="1:8" ht="15" customHeight="1">
      <c r="A19" s="75" t="s">
        <v>125</v>
      </c>
      <c r="B19" s="2" t="s">
        <v>28</v>
      </c>
      <c r="C19" s="20">
        <v>1060.25</v>
      </c>
      <c r="D19" s="20"/>
      <c r="E19" s="20"/>
      <c r="F19" s="8"/>
      <c r="G19" s="8"/>
      <c r="H19" s="8"/>
    </row>
    <row r="20" spans="1:8" ht="15">
      <c r="A20" s="99"/>
      <c r="B20" s="2" t="s">
        <v>29</v>
      </c>
      <c r="C20" s="20">
        <v>857.46</v>
      </c>
      <c r="D20" s="20"/>
      <c r="E20" s="20"/>
      <c r="F20" s="8"/>
      <c r="G20" s="8"/>
      <c r="H20" s="8"/>
    </row>
    <row r="21" spans="1:8" ht="15">
      <c r="A21" s="75" t="s">
        <v>137</v>
      </c>
      <c r="B21" s="2" t="s">
        <v>28</v>
      </c>
      <c r="C21" s="20">
        <v>1060.25</v>
      </c>
      <c r="D21" s="20"/>
      <c r="E21" s="20"/>
      <c r="F21" s="8"/>
      <c r="G21" s="8"/>
      <c r="H21" s="8"/>
    </row>
    <row r="22" spans="1:8" ht="15">
      <c r="A22" s="99"/>
      <c r="B22" s="2" t="s">
        <v>29</v>
      </c>
      <c r="C22" s="20">
        <v>857.46</v>
      </c>
      <c r="D22" s="20"/>
      <c r="E22" s="20"/>
      <c r="F22" s="8"/>
      <c r="G22" s="8"/>
      <c r="H22" s="8"/>
    </row>
    <row r="23" spans="1:8" ht="15">
      <c r="A23" s="75" t="s">
        <v>138</v>
      </c>
      <c r="B23" s="2" t="s">
        <v>28</v>
      </c>
      <c r="C23" s="20">
        <v>1119.97</v>
      </c>
      <c r="D23" s="20"/>
      <c r="E23" s="20"/>
      <c r="F23" s="8"/>
      <c r="G23" s="8"/>
      <c r="H23" s="8"/>
    </row>
    <row r="24" spans="1:8" ht="15">
      <c r="A24" s="99"/>
      <c r="B24" s="2" t="s">
        <v>29</v>
      </c>
      <c r="C24" s="20">
        <v>935.55</v>
      </c>
      <c r="D24" s="20"/>
      <c r="E24" s="20"/>
      <c r="F24" s="8"/>
      <c r="G24" s="8"/>
      <c r="H24" s="8"/>
    </row>
    <row r="25" spans="1:8" ht="15">
      <c r="A25" s="75" t="s">
        <v>126</v>
      </c>
      <c r="B25" s="2" t="s">
        <v>28</v>
      </c>
      <c r="C25" s="20">
        <v>1109.6</v>
      </c>
      <c r="D25" s="20"/>
      <c r="E25" s="20"/>
      <c r="F25" s="8"/>
      <c r="G25" s="8"/>
      <c r="H25" s="8"/>
    </row>
    <row r="26" spans="1:8" ht="15">
      <c r="A26" s="141"/>
      <c r="B26" s="2" t="s">
        <v>29</v>
      </c>
      <c r="C26" s="20">
        <v>917.26</v>
      </c>
      <c r="D26" s="20"/>
      <c r="E26" s="20"/>
      <c r="F26" s="8"/>
      <c r="G26" s="8"/>
      <c r="H26" s="8"/>
    </row>
    <row r="27" spans="1:8" ht="15">
      <c r="A27" s="17"/>
      <c r="B27" s="51" t="s">
        <v>120</v>
      </c>
      <c r="C27" s="52"/>
      <c r="D27" s="52"/>
      <c r="E27" s="52"/>
      <c r="F27" s="52"/>
      <c r="G27" s="52"/>
      <c r="H27" s="53"/>
    </row>
    <row r="28" spans="1:8" ht="15">
      <c r="A28" s="17"/>
      <c r="B28" s="51" t="s">
        <v>107</v>
      </c>
      <c r="C28" s="52"/>
      <c r="D28" s="52"/>
      <c r="E28" s="52"/>
      <c r="F28" s="52"/>
      <c r="G28" s="52"/>
      <c r="H28" s="53"/>
    </row>
    <row r="29" spans="1:8" ht="29.25" customHeight="1">
      <c r="A29" s="30" t="s">
        <v>124</v>
      </c>
      <c r="B29" s="38" t="s">
        <v>28</v>
      </c>
      <c r="C29" s="21">
        <v>1190.49</v>
      </c>
      <c r="D29" s="21"/>
      <c r="E29" s="21"/>
      <c r="F29" s="16"/>
      <c r="G29" s="16"/>
      <c r="H29" s="16"/>
    </row>
    <row r="30" spans="1:8" ht="30.75" customHeight="1">
      <c r="A30" s="30" t="s">
        <v>125</v>
      </c>
      <c r="B30" s="38" t="s">
        <v>28</v>
      </c>
      <c r="C30" s="21">
        <v>1251.1</v>
      </c>
      <c r="D30" s="16"/>
      <c r="E30" s="16"/>
      <c r="F30" s="39"/>
      <c r="G30" s="39"/>
      <c r="H30" s="39"/>
    </row>
    <row r="31" spans="1:8" ht="30">
      <c r="A31" s="30" t="s">
        <v>137</v>
      </c>
      <c r="B31" s="38" t="s">
        <v>28</v>
      </c>
      <c r="C31" s="21">
        <v>1251.1</v>
      </c>
      <c r="D31" s="8"/>
      <c r="E31" s="8"/>
      <c r="F31" s="5"/>
      <c r="G31" s="5"/>
      <c r="H31" s="5"/>
    </row>
    <row r="32" spans="1:8" ht="30">
      <c r="A32" s="30" t="s">
        <v>138</v>
      </c>
      <c r="B32" s="38" t="s">
        <v>28</v>
      </c>
      <c r="C32" s="21">
        <v>1321.56</v>
      </c>
      <c r="D32" s="8"/>
      <c r="E32" s="8"/>
      <c r="F32" s="5"/>
      <c r="G32" s="5"/>
      <c r="H32" s="5"/>
    </row>
    <row r="33" spans="1:8" ht="15">
      <c r="A33" s="10" t="s">
        <v>126</v>
      </c>
      <c r="B33" s="2" t="s">
        <v>28</v>
      </c>
      <c r="C33" s="20">
        <v>1309.33</v>
      </c>
      <c r="D33" s="8"/>
      <c r="E33" s="8"/>
      <c r="F33" s="5"/>
      <c r="G33" s="5"/>
      <c r="H33" s="5"/>
    </row>
    <row r="34" spans="1:8" ht="33" customHeight="1">
      <c r="A34" s="92" t="s">
        <v>139</v>
      </c>
      <c r="B34" s="92"/>
      <c r="C34" s="92"/>
      <c r="D34" s="92"/>
      <c r="E34" s="92"/>
      <c r="F34" s="92"/>
      <c r="G34" s="92"/>
      <c r="H34" s="92"/>
    </row>
  </sheetData>
  <sheetProtection/>
  <mergeCells count="32">
    <mergeCell ref="A23:A24"/>
    <mergeCell ref="A25:A26"/>
    <mergeCell ref="A34:H34"/>
    <mergeCell ref="A13:B14"/>
    <mergeCell ref="C13:C14"/>
    <mergeCell ref="D13:G13"/>
    <mergeCell ref="A12:H12"/>
    <mergeCell ref="B27:H27"/>
    <mergeCell ref="B28:H28"/>
    <mergeCell ref="B15:H15"/>
    <mergeCell ref="A17:A18"/>
    <mergeCell ref="A19:A20"/>
    <mergeCell ref="A21:A22"/>
    <mergeCell ref="B3:G3"/>
    <mergeCell ref="C5:H5"/>
    <mergeCell ref="C6:H6"/>
    <mergeCell ref="C7:H7"/>
    <mergeCell ref="C4:H4"/>
    <mergeCell ref="A4:B4"/>
    <mergeCell ref="A5:B5"/>
    <mergeCell ref="A6:B6"/>
    <mergeCell ref="A7:B7"/>
    <mergeCell ref="A8:B8"/>
    <mergeCell ref="A11:B11"/>
    <mergeCell ref="A9:B9"/>
    <mergeCell ref="B16:H16"/>
    <mergeCell ref="C9:H9"/>
    <mergeCell ref="C10:H10"/>
    <mergeCell ref="C11:H11"/>
    <mergeCell ref="C8:H8"/>
    <mergeCell ref="A10:B10"/>
    <mergeCell ref="H13:H14"/>
  </mergeCells>
  <printOptions/>
  <pageMargins left="0.75" right="0.25" top="0.28" bottom="1" header="0.1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9">
      <selection activeCell="A4" sqref="A4:IV4"/>
    </sheetView>
  </sheetViews>
  <sheetFormatPr defaultColWidth="9.140625" defaultRowHeight="12.75"/>
  <cols>
    <col min="1" max="1" width="6.421875" style="3" customWidth="1"/>
    <col min="2" max="2" width="30.7109375" style="3" customWidth="1"/>
    <col min="3" max="3" width="10.421875" style="3" customWidth="1"/>
    <col min="4" max="4" width="8.28125" style="3" customWidth="1"/>
    <col min="5" max="5" width="11.28125" style="3" customWidth="1"/>
    <col min="6" max="6" width="8.7109375" style="3" customWidth="1"/>
    <col min="7" max="7" width="10.8515625" style="3" customWidth="1"/>
    <col min="8" max="14" width="9.140625" style="3" customWidth="1"/>
  </cols>
  <sheetData>
    <row r="1" ht="15" hidden="1">
      <c r="G1" s="3" t="s">
        <v>9</v>
      </c>
    </row>
    <row r="2" ht="4.5" customHeight="1" hidden="1"/>
    <row r="3" spans="2:7" ht="30.75" customHeight="1">
      <c r="B3" s="60" t="s">
        <v>10</v>
      </c>
      <c r="C3" s="60"/>
      <c r="D3" s="60"/>
      <c r="E3" s="60"/>
      <c r="F3" s="60"/>
      <c r="G3" s="60"/>
    </row>
    <row r="4" spans="1:7" ht="30" customHeight="1">
      <c r="A4" s="83" t="s">
        <v>11</v>
      </c>
      <c r="B4" s="84"/>
      <c r="C4" s="82" t="s">
        <v>30</v>
      </c>
      <c r="D4" s="82"/>
      <c r="E4" s="82"/>
      <c r="F4" s="82"/>
      <c r="G4" s="82"/>
    </row>
    <row r="5" spans="1:7" ht="15">
      <c r="A5" s="82" t="s">
        <v>12</v>
      </c>
      <c r="B5" s="82"/>
      <c r="C5" s="81">
        <v>6633008093</v>
      </c>
      <c r="D5" s="81"/>
      <c r="E5" s="81"/>
      <c r="F5" s="81"/>
      <c r="G5" s="81"/>
    </row>
    <row r="6" spans="1:7" ht="15">
      <c r="A6" s="82" t="s">
        <v>13</v>
      </c>
      <c r="B6" s="82"/>
      <c r="C6" s="81">
        <v>663301001</v>
      </c>
      <c r="D6" s="81"/>
      <c r="E6" s="81"/>
      <c r="F6" s="81"/>
      <c r="G6" s="81"/>
    </row>
    <row r="7" spans="1:7" ht="28.5" customHeight="1">
      <c r="A7" s="76" t="s">
        <v>14</v>
      </c>
      <c r="B7" s="76"/>
      <c r="C7" s="81" t="s">
        <v>31</v>
      </c>
      <c r="D7" s="81"/>
      <c r="E7" s="81"/>
      <c r="F7" s="81"/>
      <c r="G7" s="81"/>
    </row>
    <row r="8" spans="1:7" ht="33" customHeight="1">
      <c r="A8" s="76" t="s">
        <v>15</v>
      </c>
      <c r="B8" s="76"/>
      <c r="C8" s="77" t="s">
        <v>140</v>
      </c>
      <c r="D8" s="77"/>
      <c r="E8" s="77"/>
      <c r="F8" s="77"/>
      <c r="G8" s="77"/>
    </row>
    <row r="9" spans="1:7" ht="30" customHeight="1">
      <c r="A9" s="76" t="s">
        <v>16</v>
      </c>
      <c r="B9" s="76"/>
      <c r="C9" s="77" t="s">
        <v>32</v>
      </c>
      <c r="D9" s="77"/>
      <c r="E9" s="77"/>
      <c r="F9" s="77"/>
      <c r="G9" s="77"/>
    </row>
    <row r="10" spans="1:7" ht="29.25" customHeight="1">
      <c r="A10" s="76" t="s">
        <v>17</v>
      </c>
      <c r="B10" s="76"/>
      <c r="C10" s="77" t="s">
        <v>136</v>
      </c>
      <c r="D10" s="77"/>
      <c r="E10" s="77"/>
      <c r="F10" s="77"/>
      <c r="G10" s="77"/>
    </row>
    <row r="11" spans="1:8" ht="45.75" customHeight="1">
      <c r="A11" s="49" t="s">
        <v>18</v>
      </c>
      <c r="B11" s="50"/>
      <c r="C11" s="128" t="s">
        <v>216</v>
      </c>
      <c r="D11" s="131"/>
      <c r="E11" s="131"/>
      <c r="F11" s="131"/>
      <c r="G11" s="132"/>
      <c r="H11" s="43"/>
    </row>
    <row r="12" spans="1:7" ht="29.25" customHeight="1">
      <c r="A12" s="78" t="s">
        <v>113</v>
      </c>
      <c r="B12" s="79"/>
      <c r="C12" s="79"/>
      <c r="D12" s="79"/>
      <c r="E12" s="79"/>
      <c r="F12" s="79"/>
      <c r="G12" s="80"/>
    </row>
    <row r="13" spans="1:7" ht="15">
      <c r="A13" s="69" t="s">
        <v>36</v>
      </c>
      <c r="B13" s="69" t="s">
        <v>110</v>
      </c>
      <c r="C13" s="69" t="s">
        <v>111</v>
      </c>
      <c r="D13" s="71" t="s">
        <v>112</v>
      </c>
      <c r="E13" s="72"/>
      <c r="F13" s="72"/>
      <c r="G13" s="73"/>
    </row>
    <row r="14" spans="1:7" ht="24.75" customHeight="1">
      <c r="A14" s="89"/>
      <c r="B14" s="89"/>
      <c r="C14" s="89"/>
      <c r="D14" s="87" t="s">
        <v>141</v>
      </c>
      <c r="E14" s="88"/>
      <c r="F14" s="87" t="s">
        <v>142</v>
      </c>
      <c r="G14" s="88"/>
    </row>
    <row r="15" spans="1:7" ht="63.75">
      <c r="A15" s="90"/>
      <c r="B15" s="90"/>
      <c r="C15" s="90"/>
      <c r="D15" s="19" t="s">
        <v>116</v>
      </c>
      <c r="E15" s="19" t="s">
        <v>117</v>
      </c>
      <c r="F15" s="19" t="s">
        <v>116</v>
      </c>
      <c r="G15" s="19" t="s">
        <v>117</v>
      </c>
    </row>
    <row r="16" spans="1:7" ht="24" customHeight="1">
      <c r="A16" s="12">
        <v>1</v>
      </c>
      <c r="B16" s="11" t="s">
        <v>114</v>
      </c>
      <c r="C16" s="19" t="s">
        <v>115</v>
      </c>
      <c r="D16" s="32">
        <v>32.67</v>
      </c>
      <c r="E16" s="32">
        <v>1060.25</v>
      </c>
      <c r="F16" s="32">
        <v>35.97</v>
      </c>
      <c r="G16" s="32">
        <v>1119.97</v>
      </c>
    </row>
    <row r="17" spans="1:7" ht="24" customHeight="1">
      <c r="A17" s="12">
        <v>2</v>
      </c>
      <c r="B17" s="10" t="s">
        <v>118</v>
      </c>
      <c r="C17" s="32" t="s">
        <v>119</v>
      </c>
      <c r="D17" s="32">
        <v>38.55</v>
      </c>
      <c r="E17" s="32">
        <v>1251.1</v>
      </c>
      <c r="F17" s="32">
        <v>42.44</v>
      </c>
      <c r="G17" s="32">
        <v>1321.56</v>
      </c>
    </row>
    <row r="18" spans="1:7" ht="29.25" customHeight="1">
      <c r="A18" s="100"/>
      <c r="B18" s="101"/>
      <c r="C18" s="101"/>
      <c r="D18" s="101"/>
      <c r="E18" s="101"/>
      <c r="F18" s="101"/>
      <c r="G18" s="101"/>
    </row>
    <row r="19" spans="1:7" ht="33" customHeight="1">
      <c r="A19" s="85"/>
      <c r="B19" s="86"/>
      <c r="C19" s="86"/>
      <c r="D19" s="86"/>
      <c r="E19" s="86"/>
      <c r="F19" s="86"/>
      <c r="G19" s="86"/>
    </row>
  </sheetData>
  <sheetProtection/>
  <mergeCells count="26">
    <mergeCell ref="A19:G19"/>
    <mergeCell ref="D14:E14"/>
    <mergeCell ref="F14:G14"/>
    <mergeCell ref="C13:C15"/>
    <mergeCell ref="A13:A15"/>
    <mergeCell ref="B13:B15"/>
    <mergeCell ref="A18:G18"/>
    <mergeCell ref="B3:G3"/>
    <mergeCell ref="C5:G5"/>
    <mergeCell ref="C6:G6"/>
    <mergeCell ref="C7:G7"/>
    <mergeCell ref="C4:G4"/>
    <mergeCell ref="A4:B4"/>
    <mergeCell ref="A5:B5"/>
    <mergeCell ref="A6:B6"/>
    <mergeCell ref="A7:B7"/>
    <mergeCell ref="C11:G11"/>
    <mergeCell ref="C8:G8"/>
    <mergeCell ref="A10:B10"/>
    <mergeCell ref="D13:G13"/>
    <mergeCell ref="A12:G12"/>
    <mergeCell ref="A8:B8"/>
    <mergeCell ref="A11:B11"/>
    <mergeCell ref="A9:B9"/>
    <mergeCell ref="C9:G9"/>
    <mergeCell ref="C10:G10"/>
  </mergeCells>
  <printOptions/>
  <pageMargins left="1.14" right="0.25" top="0.28" bottom="1" header="0.1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9">
      <selection activeCell="B18" sqref="B18"/>
    </sheetView>
  </sheetViews>
  <sheetFormatPr defaultColWidth="9.140625" defaultRowHeight="12.75"/>
  <cols>
    <col min="1" max="1" width="5.00390625" style="3" customWidth="1"/>
    <col min="2" max="2" width="31.7109375" style="3" customWidth="1"/>
    <col min="3" max="3" width="8.00390625" style="3" customWidth="1"/>
    <col min="4" max="4" width="8.57421875" style="3" customWidth="1"/>
    <col min="5" max="5" width="12.28125" style="3" customWidth="1"/>
    <col min="6" max="6" width="8.140625" style="3" customWidth="1"/>
    <col min="7" max="7" width="12.57421875" style="3" customWidth="1"/>
    <col min="8" max="14" width="9.140625" style="3" customWidth="1"/>
  </cols>
  <sheetData>
    <row r="1" ht="15" hidden="1">
      <c r="G1" s="3" t="s">
        <v>9</v>
      </c>
    </row>
    <row r="2" ht="4.5" customHeight="1" hidden="1"/>
    <row r="3" spans="2:7" ht="35.25" customHeight="1">
      <c r="B3" s="60" t="s">
        <v>10</v>
      </c>
      <c r="C3" s="60"/>
      <c r="D3" s="60"/>
      <c r="E3" s="60"/>
      <c r="F3" s="60"/>
      <c r="G3" s="60"/>
    </row>
    <row r="4" spans="1:7" ht="15">
      <c r="A4" s="47" t="s">
        <v>11</v>
      </c>
      <c r="B4" s="48"/>
      <c r="C4" s="47" t="s">
        <v>30</v>
      </c>
      <c r="D4" s="64"/>
      <c r="E4" s="64"/>
      <c r="F4" s="64"/>
      <c r="G4" s="48"/>
    </row>
    <row r="5" spans="1:7" ht="15">
      <c r="A5" s="47" t="s">
        <v>12</v>
      </c>
      <c r="B5" s="48"/>
      <c r="C5" s="61">
        <v>6633008093</v>
      </c>
      <c r="D5" s="62"/>
      <c r="E5" s="62"/>
      <c r="F5" s="62"/>
      <c r="G5" s="63"/>
    </row>
    <row r="6" spans="1:7" ht="15">
      <c r="A6" s="47" t="s">
        <v>13</v>
      </c>
      <c r="B6" s="48"/>
      <c r="C6" s="61">
        <v>663301001</v>
      </c>
      <c r="D6" s="62"/>
      <c r="E6" s="62"/>
      <c r="F6" s="62"/>
      <c r="G6" s="63"/>
    </row>
    <row r="7" spans="1:7" ht="28.5" customHeight="1">
      <c r="A7" s="47" t="s">
        <v>14</v>
      </c>
      <c r="B7" s="48"/>
      <c r="C7" s="61" t="s">
        <v>31</v>
      </c>
      <c r="D7" s="62"/>
      <c r="E7" s="62"/>
      <c r="F7" s="62"/>
      <c r="G7" s="63"/>
    </row>
    <row r="8" spans="1:7" ht="33" customHeight="1">
      <c r="A8" s="47" t="s">
        <v>15</v>
      </c>
      <c r="B8" s="48"/>
      <c r="C8" s="51" t="s">
        <v>143</v>
      </c>
      <c r="D8" s="54"/>
      <c r="E8" s="54"/>
      <c r="F8" s="54"/>
      <c r="G8" s="55"/>
    </row>
    <row r="9" spans="1:7" ht="27" customHeight="1">
      <c r="A9" s="47" t="s">
        <v>16</v>
      </c>
      <c r="B9" s="48"/>
      <c r="C9" s="77" t="s">
        <v>32</v>
      </c>
      <c r="D9" s="77"/>
      <c r="E9" s="77"/>
      <c r="F9" s="77"/>
      <c r="G9" s="77"/>
    </row>
    <row r="10" spans="1:7" ht="34.5" customHeight="1">
      <c r="A10" s="56" t="s">
        <v>17</v>
      </c>
      <c r="B10" s="57"/>
      <c r="C10" s="77" t="s">
        <v>136</v>
      </c>
      <c r="D10" s="77"/>
      <c r="E10" s="77"/>
      <c r="F10" s="77"/>
      <c r="G10" s="77"/>
    </row>
    <row r="11" spans="1:8" ht="45" customHeight="1">
      <c r="A11" s="49" t="s">
        <v>18</v>
      </c>
      <c r="B11" s="50"/>
      <c r="C11" s="133" t="s">
        <v>217</v>
      </c>
      <c r="D11" s="134"/>
      <c r="E11" s="134"/>
      <c r="F11" s="134"/>
      <c r="G11" s="134"/>
      <c r="H11" s="43"/>
    </row>
    <row r="12" spans="1:8" ht="18" customHeight="1">
      <c r="A12" s="74" t="s">
        <v>121</v>
      </c>
      <c r="B12" s="74"/>
      <c r="C12" s="74"/>
      <c r="D12" s="74"/>
      <c r="E12" s="74"/>
      <c r="F12" s="74"/>
      <c r="G12" s="91"/>
      <c r="H12" s="42"/>
    </row>
    <row r="13" spans="1:7" ht="15" customHeight="1">
      <c r="A13" s="69" t="s">
        <v>36</v>
      </c>
      <c r="B13" s="69" t="s">
        <v>110</v>
      </c>
      <c r="C13" s="69" t="s">
        <v>111</v>
      </c>
      <c r="D13" s="71" t="s">
        <v>112</v>
      </c>
      <c r="E13" s="72"/>
      <c r="F13" s="72"/>
      <c r="G13" s="73"/>
    </row>
    <row r="14" spans="1:7" ht="26.25" customHeight="1">
      <c r="A14" s="89"/>
      <c r="B14" s="89"/>
      <c r="C14" s="89"/>
      <c r="D14" s="87" t="s">
        <v>141</v>
      </c>
      <c r="E14" s="88"/>
      <c r="F14" s="87" t="s">
        <v>142</v>
      </c>
      <c r="G14" s="88"/>
    </row>
    <row r="15" spans="1:7" ht="40.5" customHeight="1">
      <c r="A15" s="90"/>
      <c r="B15" s="90"/>
      <c r="C15" s="90"/>
      <c r="D15" s="19" t="s">
        <v>116</v>
      </c>
      <c r="E15" s="19" t="s">
        <v>117</v>
      </c>
      <c r="F15" s="19" t="s">
        <v>116</v>
      </c>
      <c r="G15" s="19" t="s">
        <v>117</v>
      </c>
    </row>
    <row r="16" spans="1:7" ht="20.25" customHeight="1">
      <c r="A16" s="12">
        <v>1</v>
      </c>
      <c r="B16" s="11" t="s">
        <v>122</v>
      </c>
      <c r="C16" s="19" t="s">
        <v>115</v>
      </c>
      <c r="D16" s="32">
        <v>32.67</v>
      </c>
      <c r="E16" s="32">
        <f>'ф1.1 (ГВС)'!D17</f>
        <v>38.55</v>
      </c>
      <c r="F16" s="32">
        <v>35.97</v>
      </c>
      <c r="G16" s="32">
        <f>'ф1.1 (ГВС)'!F17</f>
        <v>42.44</v>
      </c>
    </row>
    <row r="17" spans="1:8" ht="34.5" customHeight="1">
      <c r="A17" s="92"/>
      <c r="B17" s="92"/>
      <c r="C17" s="92"/>
      <c r="D17" s="92"/>
      <c r="E17" s="92"/>
      <c r="F17" s="92"/>
      <c r="G17" s="92"/>
      <c r="H17" s="44"/>
    </row>
  </sheetData>
  <sheetProtection/>
  <mergeCells count="25">
    <mergeCell ref="F14:G14"/>
    <mergeCell ref="A17:G17"/>
    <mergeCell ref="A13:A15"/>
    <mergeCell ref="B13:B15"/>
    <mergeCell ref="C13:C15"/>
    <mergeCell ref="D14:E14"/>
    <mergeCell ref="D13:G13"/>
    <mergeCell ref="C10:G10"/>
    <mergeCell ref="C11:G11"/>
    <mergeCell ref="C8:G8"/>
    <mergeCell ref="B3:G3"/>
    <mergeCell ref="C5:G5"/>
    <mergeCell ref="C6:G6"/>
    <mergeCell ref="C7:G7"/>
    <mergeCell ref="C4:G4"/>
    <mergeCell ref="A12:G12"/>
    <mergeCell ref="A4:B4"/>
    <mergeCell ref="A5:B5"/>
    <mergeCell ref="A6:B6"/>
    <mergeCell ref="A7:B7"/>
    <mergeCell ref="A8:B8"/>
    <mergeCell ref="A11:B11"/>
    <mergeCell ref="A9:B9"/>
    <mergeCell ref="A10:B10"/>
    <mergeCell ref="C9:G9"/>
  </mergeCells>
  <printOptions/>
  <pageMargins left="0.75" right="0.25" top="0.28" bottom="1" header="0.1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showGridLines="0" zoomScalePageLayoutView="0" workbookViewId="0" topLeftCell="A45">
      <selection activeCell="C55" sqref="C55"/>
    </sheetView>
  </sheetViews>
  <sheetFormatPr defaultColWidth="9.140625" defaultRowHeight="12.75"/>
  <cols>
    <col min="1" max="1" width="6.7109375" style="13" customWidth="1"/>
    <col min="2" max="2" width="55.140625" style="3" customWidth="1"/>
    <col min="3" max="3" width="27.140625" style="3" customWidth="1"/>
    <col min="4" max="7" width="9.140625" style="3" customWidth="1"/>
  </cols>
  <sheetData>
    <row r="1" ht="15" hidden="1">
      <c r="C1" s="4" t="s">
        <v>34</v>
      </c>
    </row>
    <row r="2" ht="9" customHeight="1" hidden="1"/>
    <row r="3" spans="1:3" ht="43.5" customHeight="1">
      <c r="A3" s="45" t="s">
        <v>35</v>
      </c>
      <c r="B3" s="45"/>
      <c r="C3" s="45"/>
    </row>
    <row r="4" ht="6" customHeight="1"/>
    <row r="5" spans="1:3" ht="45">
      <c r="A5" s="51" t="s">
        <v>11</v>
      </c>
      <c r="B5" s="55"/>
      <c r="C5" s="11" t="s">
        <v>30</v>
      </c>
    </row>
    <row r="6" spans="1:3" ht="15">
      <c r="A6" s="51" t="s">
        <v>12</v>
      </c>
      <c r="B6" s="55"/>
      <c r="C6" s="11">
        <v>6633008093</v>
      </c>
    </row>
    <row r="7" spans="1:3" ht="15">
      <c r="A7" s="51" t="s">
        <v>13</v>
      </c>
      <c r="B7" s="55"/>
      <c r="C7" s="11">
        <v>663301001</v>
      </c>
    </row>
    <row r="8" spans="1:3" ht="45">
      <c r="A8" s="93" t="s">
        <v>14</v>
      </c>
      <c r="B8" s="94"/>
      <c r="C8" s="11" t="s">
        <v>31</v>
      </c>
    </row>
    <row r="9" spans="1:3" ht="29.25">
      <c r="A9" s="83" t="s">
        <v>33</v>
      </c>
      <c r="B9" s="84"/>
      <c r="C9" s="31" t="s">
        <v>144</v>
      </c>
    </row>
    <row r="10" spans="1:2" ht="15">
      <c r="A10" s="14"/>
      <c r="B10" s="9"/>
    </row>
    <row r="11" spans="1:3" ht="15">
      <c r="A11" s="12" t="s">
        <v>36</v>
      </c>
      <c r="B11" s="12" t="s">
        <v>37</v>
      </c>
      <c r="C11" s="12" t="s">
        <v>38</v>
      </c>
    </row>
    <row r="12" spans="1:3" ht="15">
      <c r="A12" s="16"/>
      <c r="B12" s="26" t="s">
        <v>147</v>
      </c>
      <c r="C12" s="5"/>
    </row>
    <row r="13" spans="1:3" ht="15">
      <c r="A13" s="112">
        <v>1</v>
      </c>
      <c r="B13" s="106" t="s">
        <v>154</v>
      </c>
      <c r="C13" s="127">
        <f>C14+C15+C18+C21</f>
        <v>219935.719</v>
      </c>
    </row>
    <row r="14" spans="1:3" ht="15">
      <c r="A14" s="16" t="s">
        <v>155</v>
      </c>
      <c r="B14" s="10" t="s">
        <v>163</v>
      </c>
      <c r="C14" s="21">
        <f>'ф3'!D25</f>
        <v>176014.68600000002</v>
      </c>
    </row>
    <row r="15" spans="1:3" ht="15.75" customHeight="1">
      <c r="A15" s="16" t="s">
        <v>156</v>
      </c>
      <c r="B15" s="10" t="s">
        <v>213</v>
      </c>
      <c r="C15" s="21">
        <v>513.05</v>
      </c>
    </row>
    <row r="16" spans="1:3" ht="15">
      <c r="A16" s="16" t="s">
        <v>157</v>
      </c>
      <c r="B16" s="10" t="s">
        <v>150</v>
      </c>
      <c r="C16" s="21">
        <v>32.72</v>
      </c>
    </row>
    <row r="17" spans="1:3" ht="15">
      <c r="A17" s="16" t="s">
        <v>158</v>
      </c>
      <c r="B17" s="10" t="s">
        <v>151</v>
      </c>
      <c r="C17" s="22">
        <f>15.68</f>
        <v>15.68</v>
      </c>
    </row>
    <row r="18" spans="1:3" ht="15">
      <c r="A18" s="16" t="s">
        <v>159</v>
      </c>
      <c r="B18" s="105" t="s">
        <v>214</v>
      </c>
      <c r="C18" s="21">
        <v>43407.983</v>
      </c>
    </row>
    <row r="19" spans="1:3" ht="15">
      <c r="A19" s="16" t="s">
        <v>160</v>
      </c>
      <c r="B19" s="105" t="s">
        <v>148</v>
      </c>
      <c r="C19" s="21">
        <v>3.69</v>
      </c>
    </row>
    <row r="20" spans="1:3" ht="15">
      <c r="A20" s="16" t="s">
        <v>161</v>
      </c>
      <c r="B20" s="105" t="s">
        <v>149</v>
      </c>
      <c r="C20" s="21">
        <v>11763.8</v>
      </c>
    </row>
    <row r="21" spans="1:3" ht="15">
      <c r="A21" s="16" t="s">
        <v>166</v>
      </c>
      <c r="B21" s="10" t="s">
        <v>162</v>
      </c>
      <c r="C21" s="21"/>
    </row>
    <row r="22" spans="1:3" ht="15">
      <c r="A22" s="107" t="s">
        <v>168</v>
      </c>
      <c r="B22" s="105" t="s">
        <v>164</v>
      </c>
      <c r="C22" s="21"/>
    </row>
    <row r="23" spans="1:3" ht="15">
      <c r="A23" s="16" t="s">
        <v>167</v>
      </c>
      <c r="B23" s="105" t="s">
        <v>165</v>
      </c>
      <c r="C23" s="21"/>
    </row>
    <row r="24" spans="1:3" ht="15">
      <c r="A24" s="112" t="s">
        <v>39</v>
      </c>
      <c r="B24" s="108" t="s">
        <v>169</v>
      </c>
      <c r="C24" s="126">
        <v>36003.555</v>
      </c>
    </row>
    <row r="25" spans="1:3" ht="15">
      <c r="A25" s="112" t="s">
        <v>40</v>
      </c>
      <c r="B25" s="108" t="s">
        <v>170</v>
      </c>
      <c r="C25" s="126">
        <f>C26+C27+C28+C29+C30+C35+C36</f>
        <v>18706.21</v>
      </c>
    </row>
    <row r="26" spans="1:3" ht="15">
      <c r="A26" s="110" t="s">
        <v>152</v>
      </c>
      <c r="B26" s="105" t="s">
        <v>171</v>
      </c>
      <c r="C26" s="21">
        <v>45.74</v>
      </c>
    </row>
    <row r="27" spans="1:3" ht="15">
      <c r="A27" s="110" t="s">
        <v>153</v>
      </c>
      <c r="B27" s="10" t="s">
        <v>172</v>
      </c>
      <c r="C27" s="21">
        <v>8211.36</v>
      </c>
    </row>
    <row r="28" spans="1:3" ht="15">
      <c r="A28" s="110" t="s">
        <v>182</v>
      </c>
      <c r="B28" s="109" t="s">
        <v>173</v>
      </c>
      <c r="C28" s="21">
        <v>10449.11</v>
      </c>
    </row>
    <row r="29" spans="1:3" ht="15">
      <c r="A29" s="111" t="s">
        <v>183</v>
      </c>
      <c r="B29" s="105" t="s">
        <v>174</v>
      </c>
      <c r="C29" s="21"/>
    </row>
    <row r="30" spans="1:3" ht="15">
      <c r="A30" s="111" t="s">
        <v>184</v>
      </c>
      <c r="B30" s="105" t="s">
        <v>175</v>
      </c>
      <c r="C30" s="21">
        <f>SUM(C31:C34)</f>
        <v>0</v>
      </c>
    </row>
    <row r="31" spans="1:3" ht="15">
      <c r="A31" s="111" t="s">
        <v>185</v>
      </c>
      <c r="B31" s="105" t="s">
        <v>176</v>
      </c>
      <c r="C31" s="21"/>
    </row>
    <row r="32" spans="1:3" ht="15">
      <c r="A32" s="111" t="s">
        <v>186</v>
      </c>
      <c r="B32" s="105" t="s">
        <v>177</v>
      </c>
      <c r="C32" s="21"/>
    </row>
    <row r="33" spans="1:3" ht="15" customHeight="1">
      <c r="A33" s="111" t="s">
        <v>187</v>
      </c>
      <c r="B33" s="105" t="s">
        <v>178</v>
      </c>
      <c r="C33" s="21"/>
    </row>
    <row r="34" spans="1:3" ht="15">
      <c r="A34" s="111" t="s">
        <v>188</v>
      </c>
      <c r="B34" s="105" t="s">
        <v>179</v>
      </c>
      <c r="C34" s="21"/>
    </row>
    <row r="35" spans="1:3" ht="26.25" customHeight="1">
      <c r="A35" s="111" t="s">
        <v>189</v>
      </c>
      <c r="B35" s="104" t="s">
        <v>180</v>
      </c>
      <c r="C35" s="21"/>
    </row>
    <row r="36" spans="1:3" ht="15">
      <c r="A36" s="111" t="s">
        <v>190</v>
      </c>
      <c r="B36" s="105" t="s">
        <v>181</v>
      </c>
      <c r="C36" s="21"/>
    </row>
    <row r="37" spans="1:3" ht="28.5">
      <c r="A37" s="114" t="s">
        <v>41</v>
      </c>
      <c r="B37" s="115" t="s">
        <v>191</v>
      </c>
      <c r="C37" s="126">
        <f>C38+C39+C40</f>
        <v>0</v>
      </c>
    </row>
    <row r="38" spans="1:3" ht="15">
      <c r="A38" s="116" t="s">
        <v>42</v>
      </c>
      <c r="B38" s="117" t="s">
        <v>192</v>
      </c>
      <c r="C38" s="21"/>
    </row>
    <row r="39" spans="1:3" ht="15">
      <c r="A39" s="116" t="s">
        <v>43</v>
      </c>
      <c r="B39" s="113" t="s">
        <v>193</v>
      </c>
      <c r="C39" s="21"/>
    </row>
    <row r="40" spans="1:3" ht="15">
      <c r="A40" s="116" t="s">
        <v>194</v>
      </c>
      <c r="B40" s="117" t="s">
        <v>195</v>
      </c>
      <c r="C40" s="21"/>
    </row>
    <row r="41" spans="1:3" ht="15">
      <c r="A41" s="118" t="s">
        <v>44</v>
      </c>
      <c r="B41" s="119" t="s">
        <v>196</v>
      </c>
      <c r="C41" s="126">
        <f>C42+C43+C44</f>
        <v>0</v>
      </c>
    </row>
    <row r="42" spans="1:3" ht="25.5">
      <c r="A42" s="116" t="s">
        <v>197</v>
      </c>
      <c r="B42" s="113" t="s">
        <v>198</v>
      </c>
      <c r="C42" s="21"/>
    </row>
    <row r="43" spans="1:3" ht="25.5">
      <c r="A43" s="116" t="s">
        <v>199</v>
      </c>
      <c r="B43" s="113" t="s">
        <v>200</v>
      </c>
      <c r="C43" s="21"/>
    </row>
    <row r="44" spans="1:3" ht="15">
      <c r="A44" s="116" t="s">
        <v>201</v>
      </c>
      <c r="B44" s="117" t="s">
        <v>202</v>
      </c>
      <c r="C44" s="22"/>
    </row>
    <row r="45" spans="1:3" ht="15">
      <c r="A45" s="118" t="s">
        <v>45</v>
      </c>
      <c r="B45" s="120" t="s">
        <v>203</v>
      </c>
      <c r="C45" s="126">
        <f>C46+C47+C48+C49</f>
        <v>0</v>
      </c>
    </row>
    <row r="46" spans="1:3" ht="38.25">
      <c r="A46" s="116" t="s">
        <v>204</v>
      </c>
      <c r="B46" s="113" t="s">
        <v>205</v>
      </c>
      <c r="C46" s="21"/>
    </row>
    <row r="47" spans="1:3" ht="25.5">
      <c r="A47" s="116" t="s">
        <v>206</v>
      </c>
      <c r="B47" s="113" t="s">
        <v>207</v>
      </c>
      <c r="C47" s="21"/>
    </row>
    <row r="48" spans="1:3" ht="25.5">
      <c r="A48" s="116" t="s">
        <v>208</v>
      </c>
      <c r="B48" s="113" t="s">
        <v>209</v>
      </c>
      <c r="C48" s="16"/>
    </row>
    <row r="49" spans="1:3" ht="15.75" thickBot="1">
      <c r="A49" s="116" t="s">
        <v>210</v>
      </c>
      <c r="B49" s="121" t="s">
        <v>211</v>
      </c>
      <c r="C49" s="124"/>
    </row>
    <row r="50" spans="1:3" ht="15">
      <c r="A50" s="122" t="s">
        <v>46</v>
      </c>
      <c r="B50" s="123" t="s">
        <v>212</v>
      </c>
      <c r="C50" s="125">
        <f>C13+C24+C25+C37+C41+C45</f>
        <v>274645.484</v>
      </c>
    </row>
    <row r="51" spans="1:3" ht="5.25" customHeight="1">
      <c r="A51" s="16"/>
      <c r="B51" s="10"/>
      <c r="C51" s="21"/>
    </row>
    <row r="52" spans="1:3" ht="75">
      <c r="A52" s="16" t="s">
        <v>47</v>
      </c>
      <c r="B52" s="10" t="s">
        <v>61</v>
      </c>
      <c r="C52" s="32" t="s">
        <v>145</v>
      </c>
    </row>
    <row r="53" spans="1:3" ht="15">
      <c r="A53" s="16" t="s">
        <v>48</v>
      </c>
      <c r="B53" s="10" t="s">
        <v>62</v>
      </c>
      <c r="C53" s="29">
        <v>192.15</v>
      </c>
    </row>
    <row r="54" spans="1:3" ht="15">
      <c r="A54" s="16" t="s">
        <v>49</v>
      </c>
      <c r="B54" s="10" t="s">
        <v>72</v>
      </c>
      <c r="C54" s="142">
        <v>104.74</v>
      </c>
    </row>
    <row r="55" spans="1:4" ht="15">
      <c r="A55" s="16" t="s">
        <v>50</v>
      </c>
      <c r="B55" s="10" t="s">
        <v>65</v>
      </c>
      <c r="C55" s="40">
        <f>307.662+4.605</f>
        <v>312.267</v>
      </c>
      <c r="D55" s="41"/>
    </row>
    <row r="56" spans="1:3" ht="15">
      <c r="A56" s="16" t="s">
        <v>51</v>
      </c>
      <c r="B56" s="10" t="s">
        <v>66</v>
      </c>
      <c r="C56" s="16"/>
    </row>
    <row r="57" spans="1:3" ht="30">
      <c r="A57" s="16" t="s">
        <v>52</v>
      </c>
      <c r="B57" s="10" t="s">
        <v>129</v>
      </c>
      <c r="C57" s="27">
        <v>307.959</v>
      </c>
    </row>
    <row r="58" spans="1:3" ht="15">
      <c r="A58" s="8" t="s">
        <v>53</v>
      </c>
      <c r="B58" s="10" t="s">
        <v>131</v>
      </c>
      <c r="C58" s="8">
        <v>3.923</v>
      </c>
    </row>
    <row r="59" spans="1:3" ht="15">
      <c r="A59" s="8" t="s">
        <v>54</v>
      </c>
      <c r="B59" s="5" t="s">
        <v>130</v>
      </c>
      <c r="C59" s="8">
        <v>47.168</v>
      </c>
    </row>
    <row r="60" spans="1:3" ht="15">
      <c r="A60" s="8" t="s">
        <v>220</v>
      </c>
      <c r="B60" s="5" t="s">
        <v>132</v>
      </c>
      <c r="C60" s="8">
        <v>223.405</v>
      </c>
    </row>
    <row r="61" spans="1:3" ht="15">
      <c r="A61" s="8" t="s">
        <v>221</v>
      </c>
      <c r="B61" s="5" t="s">
        <v>133</v>
      </c>
      <c r="C61" s="8">
        <v>33.463</v>
      </c>
    </row>
  </sheetData>
  <sheetProtection/>
  <mergeCells count="6">
    <mergeCell ref="A9:B9"/>
    <mergeCell ref="A3:C3"/>
    <mergeCell ref="A5:B5"/>
    <mergeCell ref="A6:B6"/>
    <mergeCell ref="A7:B7"/>
    <mergeCell ref="A8:B8"/>
  </mergeCells>
  <printOptions/>
  <pageMargins left="0.75" right="0.41" top="0.39" bottom="0.71" header="0.17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1"/>
  <sheetViews>
    <sheetView showGridLines="0" tabSelected="1" zoomScalePageLayoutView="0" workbookViewId="0" topLeftCell="A49">
      <selection activeCell="C55" sqref="C55"/>
    </sheetView>
  </sheetViews>
  <sheetFormatPr defaultColWidth="9.140625" defaultRowHeight="12.75"/>
  <cols>
    <col min="1" max="1" width="6.7109375" style="13" customWidth="1"/>
    <col min="2" max="2" width="55.140625" style="3" customWidth="1"/>
    <col min="3" max="3" width="27.140625" style="3" customWidth="1"/>
    <col min="4" max="7" width="9.140625" style="3" customWidth="1"/>
  </cols>
  <sheetData>
    <row r="1" ht="15">
      <c r="C1" s="4" t="s">
        <v>34</v>
      </c>
    </row>
    <row r="2" ht="9" customHeight="1"/>
    <row r="3" spans="1:3" ht="43.5" customHeight="1">
      <c r="A3" s="45" t="s">
        <v>35</v>
      </c>
      <c r="B3" s="45"/>
      <c r="C3" s="45"/>
    </row>
    <row r="4" ht="6" customHeight="1"/>
    <row r="5" spans="1:3" ht="45">
      <c r="A5" s="51" t="s">
        <v>11</v>
      </c>
      <c r="B5" s="55"/>
      <c r="C5" s="11" t="s">
        <v>30</v>
      </c>
    </row>
    <row r="6" spans="1:3" ht="15">
      <c r="A6" s="51" t="s">
        <v>12</v>
      </c>
      <c r="B6" s="55"/>
      <c r="C6" s="11">
        <v>6633008093</v>
      </c>
    </row>
    <row r="7" spans="1:3" ht="15">
      <c r="A7" s="51" t="s">
        <v>13</v>
      </c>
      <c r="B7" s="55"/>
      <c r="C7" s="11">
        <v>663301001</v>
      </c>
    </row>
    <row r="8" spans="1:3" ht="45">
      <c r="A8" s="93" t="s">
        <v>14</v>
      </c>
      <c r="B8" s="94"/>
      <c r="C8" s="11" t="s">
        <v>31</v>
      </c>
    </row>
    <row r="9" spans="1:3" ht="29.25">
      <c r="A9" s="82" t="s">
        <v>33</v>
      </c>
      <c r="B9" s="82"/>
      <c r="C9" s="31" t="s">
        <v>218</v>
      </c>
    </row>
    <row r="10" spans="1:2" ht="15">
      <c r="A10" s="14"/>
      <c r="B10" s="9"/>
    </row>
    <row r="11" spans="1:3" ht="15">
      <c r="A11" s="12" t="s">
        <v>36</v>
      </c>
      <c r="B11" s="12" t="s">
        <v>37</v>
      </c>
      <c r="C11" s="12" t="s">
        <v>38</v>
      </c>
    </row>
    <row r="12" spans="1:3" ht="15">
      <c r="A12" s="16"/>
      <c r="B12" s="26" t="s">
        <v>219</v>
      </c>
      <c r="C12" s="5"/>
    </row>
    <row r="13" spans="1:3" ht="15">
      <c r="A13" s="112">
        <v>1</v>
      </c>
      <c r="B13" s="106" t="s">
        <v>154</v>
      </c>
      <c r="C13" s="138">
        <f>C14+C15+C18+C21</f>
        <v>270865.749</v>
      </c>
    </row>
    <row r="14" spans="1:3" ht="15">
      <c r="A14" s="16" t="s">
        <v>155</v>
      </c>
      <c r="B14" s="10" t="s">
        <v>163</v>
      </c>
      <c r="C14" s="21"/>
    </row>
    <row r="15" spans="1:3" ht="15">
      <c r="A15" s="16" t="s">
        <v>156</v>
      </c>
      <c r="B15" s="10" t="s">
        <v>213</v>
      </c>
      <c r="C15" s="21">
        <v>2271.422</v>
      </c>
    </row>
    <row r="16" spans="1:3" ht="15">
      <c r="A16" s="16" t="s">
        <v>157</v>
      </c>
      <c r="B16" s="10" t="s">
        <v>150</v>
      </c>
      <c r="C16" s="21">
        <v>32.72</v>
      </c>
    </row>
    <row r="17" spans="1:3" ht="15">
      <c r="A17" s="16" t="s">
        <v>158</v>
      </c>
      <c r="B17" s="10" t="s">
        <v>151</v>
      </c>
      <c r="C17" s="22">
        <v>69.42</v>
      </c>
    </row>
    <row r="18" spans="1:3" ht="15">
      <c r="A18" s="16" t="s">
        <v>159</v>
      </c>
      <c r="B18" s="105" t="s">
        <v>214</v>
      </c>
      <c r="C18" s="22">
        <v>2242.464</v>
      </c>
    </row>
    <row r="19" spans="1:3" ht="15">
      <c r="A19" s="16" t="s">
        <v>160</v>
      </c>
      <c r="B19" s="105" t="s">
        <v>148</v>
      </c>
      <c r="C19" s="22">
        <v>3.69</v>
      </c>
    </row>
    <row r="20" spans="1:3" ht="15">
      <c r="A20" s="16" t="s">
        <v>161</v>
      </c>
      <c r="B20" s="105" t="s">
        <v>149</v>
      </c>
      <c r="C20" s="22">
        <v>607.72</v>
      </c>
    </row>
    <row r="21" spans="1:3" ht="15">
      <c r="A21" s="16" t="s">
        <v>166</v>
      </c>
      <c r="B21" s="10" t="s">
        <v>162</v>
      </c>
      <c r="C21" s="22">
        <v>266351.863</v>
      </c>
    </row>
    <row r="22" spans="1:3" ht="15">
      <c r="A22" s="107" t="s">
        <v>168</v>
      </c>
      <c r="B22" s="105" t="s">
        <v>164</v>
      </c>
      <c r="C22" s="22">
        <v>891.82</v>
      </c>
    </row>
    <row r="23" spans="1:3" ht="15">
      <c r="A23" s="16" t="s">
        <v>167</v>
      </c>
      <c r="B23" s="105" t="s">
        <v>165</v>
      </c>
      <c r="C23" s="22">
        <v>298.661</v>
      </c>
    </row>
    <row r="24" spans="1:3" ht="15">
      <c r="A24" s="112" t="s">
        <v>39</v>
      </c>
      <c r="B24" s="108" t="s">
        <v>169</v>
      </c>
      <c r="C24" s="137">
        <v>13118.298</v>
      </c>
    </row>
    <row r="25" spans="1:3" ht="15">
      <c r="A25" s="112" t="s">
        <v>40</v>
      </c>
      <c r="B25" s="108" t="s">
        <v>170</v>
      </c>
      <c r="C25" s="137">
        <f>C26+C27+C28+C29+C30+C35+C36</f>
        <v>3503.2780000000002</v>
      </c>
    </row>
    <row r="26" spans="1:3" ht="15">
      <c r="A26" s="110" t="s">
        <v>152</v>
      </c>
      <c r="B26" s="105" t="s">
        <v>171</v>
      </c>
      <c r="C26" s="22"/>
    </row>
    <row r="27" spans="1:3" ht="15">
      <c r="A27" s="110" t="s">
        <v>153</v>
      </c>
      <c r="B27" s="10" t="s">
        <v>172</v>
      </c>
      <c r="C27" s="22">
        <v>1758.111</v>
      </c>
    </row>
    <row r="28" spans="1:3" ht="15">
      <c r="A28" s="110" t="s">
        <v>182</v>
      </c>
      <c r="B28" s="109" t="s">
        <v>173</v>
      </c>
      <c r="C28" s="22">
        <v>1745.167</v>
      </c>
    </row>
    <row r="29" spans="1:3" ht="15">
      <c r="A29" s="111" t="s">
        <v>183</v>
      </c>
      <c r="B29" s="105" t="s">
        <v>174</v>
      </c>
      <c r="C29" s="22"/>
    </row>
    <row r="30" spans="1:3" ht="15">
      <c r="A30" s="111" t="s">
        <v>184</v>
      </c>
      <c r="B30" s="105" t="s">
        <v>175</v>
      </c>
      <c r="C30" s="22"/>
    </row>
    <row r="31" spans="1:3" ht="15">
      <c r="A31" s="111" t="s">
        <v>185</v>
      </c>
      <c r="B31" s="105" t="s">
        <v>176</v>
      </c>
      <c r="C31" s="22"/>
    </row>
    <row r="32" spans="1:3" ht="15">
      <c r="A32" s="111" t="s">
        <v>186</v>
      </c>
      <c r="B32" s="105" t="s">
        <v>177</v>
      </c>
      <c r="C32" s="22"/>
    </row>
    <row r="33" spans="1:3" ht="15">
      <c r="A33" s="111" t="s">
        <v>187</v>
      </c>
      <c r="B33" s="105" t="s">
        <v>178</v>
      </c>
      <c r="C33" s="22"/>
    </row>
    <row r="34" spans="1:3" ht="15">
      <c r="A34" s="111" t="s">
        <v>188</v>
      </c>
      <c r="B34" s="105" t="s">
        <v>179</v>
      </c>
      <c r="C34" s="22"/>
    </row>
    <row r="35" spans="1:3" ht="25.5" customHeight="1">
      <c r="A35" s="111" t="s">
        <v>189</v>
      </c>
      <c r="B35" s="104" t="s">
        <v>180</v>
      </c>
      <c r="C35" s="22"/>
    </row>
    <row r="36" spans="1:3" ht="15.75" customHeight="1">
      <c r="A36" s="111" t="s">
        <v>190</v>
      </c>
      <c r="B36" s="105" t="s">
        <v>181</v>
      </c>
      <c r="C36" s="22"/>
    </row>
    <row r="37" spans="1:3" ht="15" customHeight="1">
      <c r="A37" s="114" t="s">
        <v>41</v>
      </c>
      <c r="B37" s="115" t="s">
        <v>191</v>
      </c>
      <c r="C37" s="137">
        <f>C38+C39+C40</f>
        <v>0</v>
      </c>
    </row>
    <row r="38" spans="1:3" ht="15" customHeight="1">
      <c r="A38" s="116" t="s">
        <v>42</v>
      </c>
      <c r="B38" s="117" t="s">
        <v>192</v>
      </c>
      <c r="C38" s="22"/>
    </row>
    <row r="39" spans="1:3" ht="15">
      <c r="A39" s="116" t="s">
        <v>43</v>
      </c>
      <c r="B39" s="113" t="s">
        <v>193</v>
      </c>
      <c r="C39" s="22"/>
    </row>
    <row r="40" spans="1:3" ht="15">
      <c r="A40" s="116" t="s">
        <v>194</v>
      </c>
      <c r="B40" s="117" t="s">
        <v>195</v>
      </c>
      <c r="C40" s="22"/>
    </row>
    <row r="41" spans="1:3" ht="15">
      <c r="A41" s="118" t="s">
        <v>44</v>
      </c>
      <c r="B41" s="119" t="s">
        <v>196</v>
      </c>
      <c r="C41" s="137">
        <f>C42+C43+C44</f>
        <v>0</v>
      </c>
    </row>
    <row r="42" spans="1:3" ht="25.5">
      <c r="A42" s="116" t="s">
        <v>197</v>
      </c>
      <c r="B42" s="113" t="s">
        <v>198</v>
      </c>
      <c r="C42" s="22"/>
    </row>
    <row r="43" spans="1:3" ht="25.5">
      <c r="A43" s="116" t="s">
        <v>199</v>
      </c>
      <c r="B43" s="113" t="s">
        <v>200</v>
      </c>
      <c r="C43" s="22"/>
    </row>
    <row r="44" spans="1:3" ht="15">
      <c r="A44" s="116" t="s">
        <v>201</v>
      </c>
      <c r="B44" s="117" t="s">
        <v>202</v>
      </c>
      <c r="C44" s="21"/>
    </row>
    <row r="45" spans="1:3" ht="15">
      <c r="A45" s="118" t="s">
        <v>45</v>
      </c>
      <c r="B45" s="120" t="s">
        <v>203</v>
      </c>
      <c r="C45" s="126">
        <f>C46+C47+C48+C49</f>
        <v>0</v>
      </c>
    </row>
    <row r="46" spans="1:3" ht="38.25">
      <c r="A46" s="116" t="s">
        <v>204</v>
      </c>
      <c r="B46" s="113" t="s">
        <v>205</v>
      </c>
      <c r="C46" s="22"/>
    </row>
    <row r="47" spans="1:3" ht="25.5">
      <c r="A47" s="116" t="s">
        <v>206</v>
      </c>
      <c r="B47" s="113" t="s">
        <v>207</v>
      </c>
      <c r="C47" s="21"/>
    </row>
    <row r="48" spans="1:3" ht="25.5">
      <c r="A48" s="116" t="s">
        <v>208</v>
      </c>
      <c r="B48" s="113" t="s">
        <v>209</v>
      </c>
      <c r="C48" s="21"/>
    </row>
    <row r="49" spans="1:3" ht="15.75" thickBot="1">
      <c r="A49" s="116" t="s">
        <v>210</v>
      </c>
      <c r="B49" s="121" t="s">
        <v>211</v>
      </c>
      <c r="C49" s="135"/>
    </row>
    <row r="50" spans="1:3" ht="15">
      <c r="A50" s="122" t="s">
        <v>46</v>
      </c>
      <c r="B50" s="123" t="s">
        <v>212</v>
      </c>
      <c r="C50" s="136">
        <f>C13+C24+C25+C37+C41+C45</f>
        <v>287487.325</v>
      </c>
    </row>
    <row r="51" spans="1:3" ht="3.75" customHeight="1">
      <c r="A51" s="16"/>
      <c r="B51" s="10"/>
      <c r="C51" s="16"/>
    </row>
    <row r="52" spans="1:3" ht="75">
      <c r="A52" s="16" t="s">
        <v>47</v>
      </c>
      <c r="B52" s="10" t="s">
        <v>61</v>
      </c>
      <c r="C52" s="32" t="s">
        <v>145</v>
      </c>
    </row>
    <row r="53" spans="1:3" ht="15">
      <c r="A53" s="16" t="s">
        <v>48</v>
      </c>
      <c r="B53" s="10" t="s">
        <v>62</v>
      </c>
      <c r="C53" s="29">
        <v>192.15</v>
      </c>
    </row>
    <row r="54" spans="1:3" ht="15">
      <c r="A54" s="16" t="s">
        <v>49</v>
      </c>
      <c r="B54" s="10" t="s">
        <v>72</v>
      </c>
      <c r="C54" s="29">
        <v>104.74</v>
      </c>
    </row>
    <row r="55" spans="1:3" ht="30">
      <c r="A55" s="16" t="s">
        <v>50</v>
      </c>
      <c r="B55" s="10" t="s">
        <v>128</v>
      </c>
      <c r="C55" s="27">
        <v>298.661</v>
      </c>
    </row>
    <row r="56" spans="1:3" ht="15">
      <c r="A56" s="16">
        <v>12</v>
      </c>
      <c r="B56" s="10" t="s">
        <v>66</v>
      </c>
      <c r="C56" s="16"/>
    </row>
    <row r="57" spans="1:3" ht="30">
      <c r="A57" s="16" t="s">
        <v>52</v>
      </c>
      <c r="B57" s="10" t="s">
        <v>134</v>
      </c>
      <c r="C57" s="27">
        <v>263.722</v>
      </c>
    </row>
    <row r="58" spans="1:3" ht="15">
      <c r="A58" s="18" t="s">
        <v>53</v>
      </c>
      <c r="B58" s="10" t="s">
        <v>69</v>
      </c>
      <c r="C58" s="16"/>
    </row>
    <row r="59" spans="1:3" ht="15">
      <c r="A59" s="16" t="s">
        <v>54</v>
      </c>
      <c r="B59" s="10" t="s">
        <v>70</v>
      </c>
      <c r="C59" s="16"/>
    </row>
    <row r="60" spans="1:3" ht="30">
      <c r="A60" s="16" t="s">
        <v>55</v>
      </c>
      <c r="B60" s="10" t="s">
        <v>71</v>
      </c>
      <c r="C60" s="24">
        <f>34.939/263.723</f>
        <v>0.13248370449297178</v>
      </c>
    </row>
    <row r="61" spans="1:3" ht="30">
      <c r="A61" s="16" t="s">
        <v>56</v>
      </c>
      <c r="B61" s="10" t="s">
        <v>73</v>
      </c>
      <c r="C61" s="29">
        <f>9.625*2</f>
        <v>19.25</v>
      </c>
    </row>
    <row r="62" spans="1:3" ht="30">
      <c r="A62" s="16" t="s">
        <v>57</v>
      </c>
      <c r="B62" s="10" t="s">
        <v>74</v>
      </c>
      <c r="C62" s="29">
        <f>44.512*2</f>
        <v>89.024</v>
      </c>
    </row>
    <row r="63" spans="1:3" ht="15">
      <c r="A63" s="16" t="s">
        <v>58</v>
      </c>
      <c r="B63" s="10" t="s">
        <v>75</v>
      </c>
      <c r="C63" s="16"/>
    </row>
    <row r="64" spans="1:3" ht="15">
      <c r="A64" s="16" t="s">
        <v>59</v>
      </c>
      <c r="B64" s="10" t="s">
        <v>76</v>
      </c>
      <c r="C64" s="16">
        <v>21</v>
      </c>
    </row>
    <row r="65" spans="1:3" ht="15">
      <c r="A65" s="16" t="s">
        <v>60</v>
      </c>
      <c r="B65" s="10" t="s">
        <v>77</v>
      </c>
      <c r="C65" s="16">
        <v>4</v>
      </c>
    </row>
    <row r="66" spans="1:3" ht="30">
      <c r="A66" s="16">
        <v>20</v>
      </c>
      <c r="B66" s="10" t="s">
        <v>78</v>
      </c>
      <c r="C66" s="23">
        <f>165+33</f>
        <v>198</v>
      </c>
    </row>
    <row r="67" spans="1:3" ht="30">
      <c r="A67" s="16" t="s">
        <v>63</v>
      </c>
      <c r="B67" s="10" t="s">
        <v>81</v>
      </c>
      <c r="C67" s="21">
        <f>'ф3'!B12/C55</f>
        <v>148.33540368511456</v>
      </c>
    </row>
    <row r="68" spans="1:3" ht="30">
      <c r="A68" s="16" t="s">
        <v>64</v>
      </c>
      <c r="B68" s="10" t="s">
        <v>79</v>
      </c>
      <c r="C68" s="21">
        <f>('ф2(т.эн. с колл-в)'!C20)/'ф2(т.эн. с колл-в)'!C55</f>
        <v>37.67224842842823</v>
      </c>
    </row>
    <row r="69" spans="1:3" ht="30">
      <c r="A69" s="16" t="s">
        <v>67</v>
      </c>
      <c r="B69" s="10" t="s">
        <v>80</v>
      </c>
      <c r="C69" s="21">
        <f>C20/C57</f>
        <v>2.304396296099681</v>
      </c>
    </row>
    <row r="70" spans="1:3" ht="30">
      <c r="A70" s="16" t="s">
        <v>68</v>
      </c>
      <c r="B70" s="10" t="s">
        <v>103</v>
      </c>
      <c r="C70" s="22">
        <f>C17/(C55+C56)</f>
        <v>0.2324374457997529</v>
      </c>
    </row>
    <row r="71" ht="15">
      <c r="B71" s="15"/>
    </row>
  </sheetData>
  <sheetProtection/>
  <mergeCells count="6">
    <mergeCell ref="A9:B9"/>
    <mergeCell ref="A3:C3"/>
    <mergeCell ref="A5:B5"/>
    <mergeCell ref="A6:B6"/>
    <mergeCell ref="A7:B7"/>
    <mergeCell ref="A8:B8"/>
  </mergeCells>
  <printOptions/>
  <pageMargins left="0.75" right="0.41" top="0.39" bottom="0.71" header="0.1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2">
      <selection activeCell="B11" sqref="B11"/>
    </sheetView>
  </sheetViews>
  <sheetFormatPr defaultColWidth="9.140625" defaultRowHeight="12.75"/>
  <cols>
    <col min="1" max="1" width="31.8515625" style="3" customWidth="1"/>
    <col min="2" max="2" width="12.57421875" style="3" customWidth="1"/>
    <col min="3" max="3" width="11.7109375" style="3" customWidth="1"/>
    <col min="4" max="4" width="14.8515625" style="3" customWidth="1"/>
    <col min="5" max="5" width="14.7109375" style="3" customWidth="1"/>
    <col min="6" max="8" width="9.140625" style="3" customWidth="1"/>
  </cols>
  <sheetData>
    <row r="1" ht="15" hidden="1">
      <c r="E1" s="3" t="s">
        <v>82</v>
      </c>
    </row>
    <row r="2" spans="1:5" ht="15">
      <c r="A2" s="45" t="s">
        <v>83</v>
      </c>
      <c r="B2" s="45"/>
      <c r="C2" s="45"/>
      <c r="D2" s="45"/>
      <c r="E2" s="45"/>
    </row>
    <row r="3" spans="1:5" ht="29.25" customHeight="1">
      <c r="A3" s="77" t="s">
        <v>11</v>
      </c>
      <c r="B3" s="77"/>
      <c r="C3" s="95"/>
      <c r="D3" s="83" t="s">
        <v>30</v>
      </c>
      <c r="E3" s="84"/>
    </row>
    <row r="4" spans="1:5" ht="15">
      <c r="A4" s="77" t="s">
        <v>12</v>
      </c>
      <c r="B4" s="77"/>
      <c r="C4" s="95"/>
      <c r="D4" s="51">
        <v>6633008093</v>
      </c>
      <c r="E4" s="55"/>
    </row>
    <row r="5" spans="1:5" ht="15">
      <c r="A5" s="51" t="s">
        <v>13</v>
      </c>
      <c r="B5" s="54"/>
      <c r="C5" s="48"/>
      <c r="D5" s="51">
        <v>663301001</v>
      </c>
      <c r="E5" s="55"/>
    </row>
    <row r="6" spans="1:5" ht="29.25" customHeight="1">
      <c r="A6" s="51" t="s">
        <v>14</v>
      </c>
      <c r="B6" s="54"/>
      <c r="C6" s="96"/>
      <c r="D6" s="97" t="s">
        <v>31</v>
      </c>
      <c r="E6" s="98"/>
    </row>
    <row r="7" spans="1:5" ht="30.75" customHeight="1">
      <c r="A7" s="47" t="s">
        <v>33</v>
      </c>
      <c r="B7" s="64"/>
      <c r="C7" s="48"/>
      <c r="D7" s="78" t="s">
        <v>146</v>
      </c>
      <c r="E7" s="80"/>
    </row>
    <row r="8" ht="8.25" customHeight="1"/>
    <row r="9" spans="1:5" ht="38.25">
      <c r="A9" s="12" t="s">
        <v>84</v>
      </c>
      <c r="B9" s="19" t="s">
        <v>85</v>
      </c>
      <c r="C9" s="19" t="s">
        <v>86</v>
      </c>
      <c r="D9" s="19" t="s">
        <v>87</v>
      </c>
      <c r="E9" s="19" t="s">
        <v>88</v>
      </c>
    </row>
    <row r="10" spans="1:5" ht="15">
      <c r="A10" s="6" t="s">
        <v>123</v>
      </c>
      <c r="B10" s="20">
        <v>603.15</v>
      </c>
      <c r="C10" s="20">
        <v>2356.63</v>
      </c>
      <c r="D10" s="102">
        <v>1421.404</v>
      </c>
      <c r="E10" s="2" t="s">
        <v>104</v>
      </c>
    </row>
    <row r="11" spans="1:5" ht="15">
      <c r="A11" s="6" t="s">
        <v>89</v>
      </c>
      <c r="B11" s="20">
        <f>B12+B13</f>
        <v>44302</v>
      </c>
      <c r="C11" s="20">
        <f>D11/B11*1000</f>
        <v>3940.979684890073</v>
      </c>
      <c r="D11" s="102">
        <f>D12+D13</f>
        <v>174593.282</v>
      </c>
      <c r="E11" s="2" t="s">
        <v>104</v>
      </c>
    </row>
    <row r="12" spans="1:5" ht="15">
      <c r="A12" s="6" t="s">
        <v>127</v>
      </c>
      <c r="B12" s="20">
        <v>44302</v>
      </c>
      <c r="C12" s="20">
        <f>D12/B12*1000</f>
        <v>3940.979684890073</v>
      </c>
      <c r="D12" s="102">
        <v>174593.282</v>
      </c>
      <c r="E12" s="2" t="s">
        <v>104</v>
      </c>
    </row>
    <row r="13" spans="1:5" ht="15">
      <c r="A13" s="6" t="s">
        <v>90</v>
      </c>
      <c r="B13" s="20"/>
      <c r="C13" s="20"/>
      <c r="D13" s="20"/>
      <c r="E13" s="5"/>
    </row>
    <row r="14" spans="1:5" ht="15" hidden="1">
      <c r="A14" s="6" t="s">
        <v>91</v>
      </c>
      <c r="B14" s="20"/>
      <c r="C14" s="20"/>
      <c r="D14" s="20"/>
      <c r="E14" s="5"/>
    </row>
    <row r="15" spans="1:5" ht="15" hidden="1">
      <c r="A15" s="6" t="s">
        <v>92</v>
      </c>
      <c r="B15" s="20"/>
      <c r="C15" s="20"/>
      <c r="D15" s="20"/>
      <c r="E15" s="5"/>
    </row>
    <row r="16" spans="1:5" ht="15" hidden="1">
      <c r="A16" s="6" t="s">
        <v>93</v>
      </c>
      <c r="B16" s="20"/>
      <c r="C16" s="20"/>
      <c r="D16" s="20"/>
      <c r="E16" s="5"/>
    </row>
    <row r="17" spans="1:5" ht="15" hidden="1">
      <c r="A17" s="6" t="s">
        <v>94</v>
      </c>
      <c r="B17" s="8"/>
      <c r="C17" s="8"/>
      <c r="D17" s="8"/>
      <c r="E17" s="5"/>
    </row>
    <row r="18" spans="1:5" ht="15" hidden="1">
      <c r="A18" s="6" t="s">
        <v>95</v>
      </c>
      <c r="B18" s="8"/>
      <c r="C18" s="8"/>
      <c r="D18" s="8"/>
      <c r="E18" s="5"/>
    </row>
    <row r="19" spans="1:5" ht="15" hidden="1">
      <c r="A19" s="6" t="s">
        <v>96</v>
      </c>
      <c r="B19" s="8"/>
      <c r="C19" s="8"/>
      <c r="D19" s="8"/>
      <c r="E19" s="5"/>
    </row>
    <row r="20" spans="1:5" ht="15" hidden="1">
      <c r="A20" s="6" t="s">
        <v>97</v>
      </c>
      <c r="B20" s="8"/>
      <c r="C20" s="8"/>
      <c r="D20" s="8"/>
      <c r="E20" s="5"/>
    </row>
    <row r="21" spans="1:5" ht="15" hidden="1">
      <c r="A21" s="6" t="s">
        <v>98</v>
      </c>
      <c r="B21" s="5"/>
      <c r="C21" s="5"/>
      <c r="D21" s="5"/>
      <c r="E21" s="5"/>
    </row>
    <row r="22" spans="1:5" ht="15" hidden="1">
      <c r="A22" s="6" t="s">
        <v>99</v>
      </c>
      <c r="B22" s="5"/>
      <c r="C22" s="5"/>
      <c r="D22" s="5"/>
      <c r="E22" s="5"/>
    </row>
    <row r="23" spans="1:5" ht="15" hidden="1">
      <c r="A23" s="6" t="s">
        <v>100</v>
      </c>
      <c r="B23" s="5"/>
      <c r="C23" s="5"/>
      <c r="D23" s="5"/>
      <c r="E23" s="5"/>
    </row>
    <row r="24" spans="1:5" ht="30.75" customHeight="1" thickBot="1">
      <c r="A24" s="36" t="s">
        <v>109</v>
      </c>
      <c r="B24" s="37"/>
      <c r="C24" s="37"/>
      <c r="D24" s="37"/>
      <c r="E24" s="37"/>
    </row>
    <row r="25" spans="1:5" ht="15">
      <c r="A25" s="33" t="s">
        <v>101</v>
      </c>
      <c r="B25" s="34"/>
      <c r="C25" s="35"/>
      <c r="D25" s="103">
        <f>SUM(D10:D11)</f>
        <v>176014.68600000002</v>
      </c>
      <c r="E25" s="35"/>
    </row>
  </sheetData>
  <sheetProtection/>
  <mergeCells count="11">
    <mergeCell ref="A6:C6"/>
    <mergeCell ref="A7:C7"/>
    <mergeCell ref="D7:E7"/>
    <mergeCell ref="D6:E6"/>
    <mergeCell ref="A2:E2"/>
    <mergeCell ref="D3:E3"/>
    <mergeCell ref="D4:E4"/>
    <mergeCell ref="D5:E5"/>
    <mergeCell ref="A3:C3"/>
    <mergeCell ref="A4:C4"/>
    <mergeCell ref="A5:C5"/>
  </mergeCells>
  <printOptions/>
  <pageMargins left="0.75" right="0.34" top="0.41" bottom="1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2014-12-29T07:55:09Z</cp:lastPrinted>
  <dcterms:created xsi:type="dcterms:W3CDTF">1996-10-08T23:32:33Z</dcterms:created>
  <dcterms:modified xsi:type="dcterms:W3CDTF">2014-12-29T09:48:59Z</dcterms:modified>
  <cp:category/>
  <cp:version/>
  <cp:contentType/>
  <cp:contentStatus/>
</cp:coreProperties>
</file>